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looney\Documents\OneDrive - Commonwealth of Kentucky\"/>
    </mc:Choice>
  </mc:AlternateContent>
  <bookViews>
    <workbookView xWindow="0" yWindow="0" windowWidth="18870" windowHeight="7820" activeTab="1"/>
  </bookViews>
  <sheets>
    <sheet name="Indices" sheetId="3" r:id="rId1"/>
    <sheet name="Asphalt" sheetId="2" r:id="rId2"/>
    <sheet name="Fuel" sheetId="1" r:id="rId3"/>
  </sheets>
  <definedNames>
    <definedName name="_xlnm._FilterDatabase" localSheetId="0" hidden="1">Indices!$B$1:$C$6</definedName>
    <definedName name="_xlnm.Print_Area" localSheetId="1">Asphalt!$A$1:$H$45</definedName>
    <definedName name="_xlnm.Print_Area" localSheetId="2">Fuel!$A$1:$I$45</definedName>
  </definedNames>
  <calcPr calcId="162913"/>
</workbook>
</file>

<file path=xl/calcChain.xml><?xml version="1.0" encoding="utf-8"?>
<calcChain xmlns="http://schemas.openxmlformats.org/spreadsheetml/2006/main">
  <c r="L126" i="1" l="1"/>
  <c r="L127" i="1"/>
  <c r="L128" i="1"/>
  <c r="L122" i="1"/>
  <c r="L123" i="1"/>
  <c r="L124" i="1"/>
  <c r="L125" i="1"/>
  <c r="L113" i="1"/>
  <c r="L114" i="1"/>
  <c r="L115" i="1"/>
  <c r="L116" i="1"/>
  <c r="L117" i="1"/>
  <c r="L118" i="1"/>
  <c r="L119" i="1"/>
  <c r="L120" i="1"/>
  <c r="L121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K129" i="2"/>
  <c r="K13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01" i="2"/>
  <c r="K102" i="2"/>
  <c r="K103" i="2"/>
  <c r="K104" i="2"/>
  <c r="K105" i="2"/>
  <c r="K106" i="2"/>
  <c r="K107" i="2"/>
  <c r="K108" i="2"/>
  <c r="K109" i="2"/>
  <c r="K110" i="2"/>
  <c r="L92" i="1" l="1"/>
  <c r="L93" i="1"/>
  <c r="L94" i="1"/>
  <c r="L95" i="1"/>
  <c r="L96" i="1"/>
  <c r="L97" i="1"/>
  <c r="L98" i="1"/>
  <c r="L83" i="1"/>
  <c r="L84" i="1"/>
  <c r="L85" i="1"/>
  <c r="L86" i="1"/>
  <c r="L87" i="1"/>
  <c r="L88" i="1"/>
  <c r="L89" i="1"/>
  <c r="L90" i="1"/>
  <c r="L91" i="1"/>
  <c r="K100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L82" i="1" l="1"/>
  <c r="K75" i="2"/>
  <c r="K76" i="2"/>
  <c r="K77" i="2"/>
  <c r="K78" i="2"/>
  <c r="K79" i="2"/>
  <c r="K80" i="2"/>
  <c r="K81" i="2"/>
  <c r="K82" i="2"/>
  <c r="K83" i="2"/>
  <c r="K84" i="2"/>
  <c r="L80" i="1"/>
  <c r="L81" i="1"/>
  <c r="L73" i="1"/>
  <c r="L74" i="1"/>
  <c r="L75" i="1"/>
  <c r="L76" i="1"/>
  <c r="L77" i="1"/>
  <c r="L78" i="1"/>
  <c r="L79" i="1"/>
  <c r="K71" i="2" l="1"/>
  <c r="K72" i="2"/>
  <c r="K73" i="2"/>
  <c r="K74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L66" i="1"/>
  <c r="L67" i="1"/>
  <c r="L68" i="1"/>
  <c r="L69" i="1"/>
  <c r="L70" i="1"/>
  <c r="L71" i="1"/>
  <c r="L72" i="1"/>
  <c r="L61" i="1"/>
  <c r="L62" i="1"/>
  <c r="L63" i="1"/>
  <c r="L64" i="1"/>
  <c r="L65" i="1"/>
  <c r="L51" i="1"/>
  <c r="L52" i="1"/>
  <c r="L53" i="1"/>
  <c r="L54" i="1"/>
  <c r="L55" i="1"/>
  <c r="L56" i="1"/>
  <c r="L57" i="1"/>
  <c r="L58" i="1"/>
  <c r="L59" i="1"/>
  <c r="L60" i="1"/>
  <c r="L25" i="1"/>
  <c r="F2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19" i="1" s="1"/>
  <c r="H19" i="1"/>
  <c r="G20" i="1"/>
  <c r="H20" i="1" s="1"/>
  <c r="G21" i="1"/>
  <c r="G22" i="1"/>
  <c r="G23" i="1"/>
  <c r="I23" i="1" s="1"/>
  <c r="H23" i="1"/>
  <c r="G24" i="1"/>
  <c r="H24" i="1" s="1"/>
  <c r="G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G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" i="1"/>
  <c r="F4" i="1"/>
  <c r="L47" i="1"/>
  <c r="L48" i="1"/>
  <c r="L49" i="1"/>
  <c r="L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3" i="1"/>
  <c r="L2" i="1"/>
  <c r="L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G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G21" i="2" l="1"/>
  <c r="H21" i="2" s="1"/>
  <c r="H25" i="1"/>
  <c r="I25" i="1" s="1"/>
  <c r="I24" i="1"/>
  <c r="H22" i="1"/>
  <c r="I22" i="1" s="1"/>
  <c r="H21" i="1"/>
  <c r="I21" i="1"/>
  <c r="I20" i="1"/>
  <c r="G19" i="2"/>
  <c r="H19" i="2" s="1"/>
  <c r="H18" i="1"/>
  <c r="I18" i="1" s="1"/>
  <c r="J12" i="2"/>
  <c r="J13" i="2"/>
  <c r="J5" i="2"/>
  <c r="H8" i="1"/>
  <c r="I8" i="1" s="1"/>
  <c r="J18" i="2"/>
  <c r="J10" i="2"/>
  <c r="J16" i="2"/>
  <c r="J8" i="2"/>
  <c r="J14" i="2"/>
  <c r="J9" i="2"/>
  <c r="J17" i="2"/>
  <c r="J15" i="2"/>
  <c r="J11" i="2"/>
  <c r="J7" i="2"/>
  <c r="H9" i="1"/>
  <c r="I9" i="1" s="1"/>
  <c r="J6" i="2"/>
  <c r="G15" i="2"/>
  <c r="H15" i="2" s="1"/>
  <c r="G11" i="2"/>
  <c r="H11" i="2" s="1"/>
  <c r="G7" i="2"/>
  <c r="H7" i="2" s="1"/>
  <c r="H7" i="1"/>
  <c r="I7" i="1" s="1"/>
  <c r="G16" i="2"/>
  <c r="H16" i="2" s="1"/>
  <c r="G12" i="2"/>
  <c r="H12" i="2" s="1"/>
  <c r="G8" i="2"/>
  <c r="H8" i="2" s="1"/>
  <c r="J4" i="2"/>
  <c r="G17" i="2"/>
  <c r="H17" i="2" s="1"/>
  <c r="G13" i="2"/>
  <c r="H13" i="2" s="1"/>
  <c r="G9" i="2"/>
  <c r="H9" i="2" s="1"/>
  <c r="G18" i="2"/>
  <c r="H18" i="2" s="1"/>
  <c r="G14" i="2"/>
  <c r="H14" i="2" s="1"/>
  <c r="G10" i="2"/>
  <c r="H10" i="2" s="1"/>
  <c r="H16" i="1"/>
  <c r="I16" i="1" s="1"/>
  <c r="H14" i="1"/>
  <c r="I14" i="1" s="1"/>
  <c r="H12" i="1"/>
  <c r="I12" i="1" s="1"/>
  <c r="H17" i="1"/>
  <c r="I17" i="1" s="1"/>
  <c r="H15" i="1"/>
  <c r="I15" i="1" s="1"/>
  <c r="H13" i="1"/>
  <c r="I13" i="1" s="1"/>
  <c r="H11" i="1"/>
  <c r="I11" i="1" s="1"/>
  <c r="H6" i="1"/>
  <c r="I6" i="1" s="1"/>
  <c r="H36" i="2"/>
  <c r="G6" i="2"/>
  <c r="H6" i="2" s="1"/>
  <c r="H28" i="2"/>
  <c r="H44" i="2"/>
  <c r="H20" i="2"/>
  <c r="H10" i="1"/>
  <c r="I10" i="1" s="1"/>
  <c r="H5" i="1"/>
  <c r="I5" i="1" s="1"/>
  <c r="H40" i="2"/>
  <c r="H32" i="2"/>
  <c r="H24" i="2"/>
  <c r="H43" i="2"/>
  <c r="H42" i="2"/>
  <c r="H39" i="2"/>
  <c r="H38" i="2"/>
  <c r="H35" i="2"/>
  <c r="H34" i="2"/>
  <c r="H31" i="2"/>
  <c r="H30" i="2"/>
  <c r="H27" i="2"/>
  <c r="H26" i="2"/>
  <c r="H23" i="2"/>
  <c r="H22" i="2"/>
  <c r="H41" i="2"/>
  <c r="H37" i="2"/>
  <c r="H33" i="2"/>
  <c r="H29" i="2"/>
  <c r="H25" i="2"/>
  <c r="G5" i="2"/>
  <c r="H5" i="2" s="1"/>
  <c r="H4" i="1"/>
  <c r="I4" i="1" s="1"/>
  <c r="G4" i="2"/>
  <c r="H4" i="2" s="1"/>
  <c r="I45" i="1" l="1"/>
  <c r="H45" i="2"/>
</calcChain>
</file>

<file path=xl/sharedStrings.xml><?xml version="1.0" encoding="utf-8"?>
<sst xmlns="http://schemas.openxmlformats.org/spreadsheetml/2006/main" count="47" uniqueCount="35">
  <si>
    <t>For projects effective June 2012 letting</t>
  </si>
  <si>
    <t>Q</t>
  </si>
  <si>
    <t>A</t>
  </si>
  <si>
    <t>PL</t>
  </si>
  <si>
    <t>PC</t>
  </si>
  <si>
    <t>Item</t>
  </si>
  <si>
    <t>F</t>
  </si>
  <si>
    <t>Adjustment</t>
  </si>
  <si>
    <t>KAPI</t>
  </si>
  <si>
    <t>OPIS</t>
  </si>
  <si>
    <t>Date</t>
  </si>
  <si>
    <t>CID</t>
  </si>
  <si>
    <t>Letting</t>
  </si>
  <si>
    <t>Month Placed</t>
  </si>
  <si>
    <t>Total Asphalt Adjustment</t>
  </si>
  <si>
    <t>000001</t>
  </si>
  <si>
    <t>Roadway Excavation</t>
  </si>
  <si>
    <t>Embankment in Place</t>
  </si>
  <si>
    <t>Borrow Excavation</t>
  </si>
  <si>
    <t>Lime or Cement Stabilized Roadbed</t>
  </si>
  <si>
    <t>DGA or CSB</t>
  </si>
  <si>
    <t>Crushed Aggregate for Embankment Stabilization</t>
  </si>
  <si>
    <t>Cement or Untreated Drainage Blanket</t>
  </si>
  <si>
    <t>Asphalt Treated Drainage Blancked</t>
  </si>
  <si>
    <t>Cement Treated Crushed Sandstone Base</t>
  </si>
  <si>
    <t>Asphalt Mixtures for Pavements or Shoulders</t>
  </si>
  <si>
    <t>PCC Pavement, Base, or Shoulders</t>
  </si>
  <si>
    <t>Structural Concrete A, AA, AAA, A Mod.</t>
  </si>
  <si>
    <t>109.07.02</t>
  </si>
  <si>
    <t>Fuel/Work</t>
  </si>
  <si>
    <t>Total Fuel Adjustment</t>
  </si>
  <si>
    <t>Column1</t>
  </si>
  <si>
    <t>TEST</t>
  </si>
  <si>
    <t>For projects effective June 2012 letting and beyond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</si>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</sst>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0"/>
    <numFmt numFmtId="165" formatCode="&quot;$&quot;#,##0.000"/>
    <numFmt numFmtId="166" formatCode="_(* #,##0.000_);_(* \(#,##0.000\);_(* &quot;-&quot;??_);_(@_)"/>
    <numFmt numFmtId="167" formatCode="0.000%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0" tint="-0.499984740745262"/>
      <name val="Calibri"/>
      <family val="2"/>
      <scheme val="minor"/>
    </font>
    <font>
      <sz val="11"/>
      <color theme="0" tint="0.79998168889431442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ouble">
        <color auto="1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ouble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7" fontId="3" fillId="0" borderId="0" xfId="0" applyNumberFormat="1" applyFont="1" applyFill="1" applyBorder="1" applyAlignment="1">
      <alignment vertical="top" wrapText="1"/>
    </xf>
    <xf numFmtId="17" fontId="0" fillId="0" borderId="0" xfId="0" applyNumberFormat="1"/>
    <xf numFmtId="165" fontId="2" fillId="0" borderId="0" xfId="0" applyNumberFormat="1" applyFont="1"/>
    <xf numFmtId="166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17" fontId="0" fillId="0" borderId="1" xfId="0" applyNumberFormat="1" applyBorder="1"/>
    <xf numFmtId="0" fontId="0" fillId="0" borderId="2" xfId="0" applyBorder="1"/>
    <xf numFmtId="166" fontId="0" fillId="0" borderId="2" xfId="1" applyNumberFormat="1" applyFont="1" applyBorder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65" fontId="2" fillId="0" borderId="3" xfId="0" applyNumberFormat="1" applyFont="1" applyBorder="1"/>
    <xf numFmtId="17" fontId="0" fillId="0" borderId="4" xfId="0" applyNumberFormat="1" applyBorder="1"/>
    <xf numFmtId="0" fontId="0" fillId="0" borderId="5" xfId="0" applyBorder="1"/>
    <xf numFmtId="166" fontId="0" fillId="0" borderId="5" xfId="1" applyNumberFormat="1" applyFont="1" applyBorder="1"/>
    <xf numFmtId="2" fontId="0" fillId="0" borderId="5" xfId="0" applyNumberFormat="1" applyBorder="1"/>
    <xf numFmtId="1" fontId="0" fillId="0" borderId="5" xfId="0" applyNumberFormat="1" applyBorder="1" applyAlignment="1">
      <alignment horizontal="center"/>
    </xf>
    <xf numFmtId="165" fontId="2" fillId="0" borderId="6" xfId="0" applyNumberFormat="1" applyFont="1" applyBorder="1"/>
    <xf numFmtId="17" fontId="0" fillId="0" borderId="7" xfId="0" applyNumberFormat="1" applyBorder="1"/>
    <xf numFmtId="0" fontId="0" fillId="0" borderId="8" xfId="0" applyBorder="1"/>
    <xf numFmtId="166" fontId="0" fillId="0" borderId="8" xfId="1" applyNumberFormat="1" applyFont="1" applyBorder="1"/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0" xfId="0" applyNumberFormat="1" applyBorder="1"/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0" borderId="14" xfId="0" applyNumberFormat="1" applyFont="1" applyBorder="1"/>
    <xf numFmtId="2" fontId="2" fillId="0" borderId="0" xfId="0" applyNumberFormat="1" applyFont="1"/>
    <xf numFmtId="2" fontId="0" fillId="0" borderId="15" xfId="0" applyNumberFormat="1" applyBorder="1"/>
    <xf numFmtId="1" fontId="0" fillId="0" borderId="15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Border="1" applyAlignment="1">
      <alignment horizontal="center"/>
    </xf>
    <xf numFmtId="43" fontId="0" fillId="0" borderId="0" xfId="1" applyFont="1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 applyProtection="1"/>
    <xf numFmtId="167" fontId="0" fillId="0" borderId="0" xfId="2" applyNumberFormat="1" applyFont="1"/>
    <xf numFmtId="168" fontId="2" fillId="0" borderId="13" xfId="0" applyNumberFormat="1" applyFont="1" applyBorder="1"/>
    <xf numFmtId="168" fontId="2" fillId="0" borderId="3" xfId="0" applyNumberFormat="1" applyFont="1" applyBorder="1"/>
    <xf numFmtId="43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/>
    <xf numFmtId="17" fontId="6" fillId="0" borderId="0" xfId="0" applyNumberFormat="1" applyFont="1" applyFill="1" applyAlignment="1">
      <alignment vertical="top" wrapText="1"/>
    </xf>
    <xf numFmtId="165" fontId="2" fillId="0" borderId="18" xfId="0" applyNumberFormat="1" applyFont="1" applyBorder="1"/>
    <xf numFmtId="168" fontId="2" fillId="0" borderId="17" xfId="0" applyNumberFormat="1" applyFont="1" applyBorder="1"/>
    <xf numFmtId="165" fontId="2" fillId="0" borderId="17" xfId="0" applyNumberFormat="1" applyFont="1" applyBorder="1"/>
    <xf numFmtId="166" fontId="0" fillId="0" borderId="3" xfId="1" applyNumberFormat="1" applyFont="1" applyBorder="1"/>
    <xf numFmtId="166" fontId="0" fillId="0" borderId="9" xfId="1" applyNumberFormat="1" applyFont="1" applyBorder="1"/>
    <xf numFmtId="0" fontId="0" fillId="0" borderId="7" xfId="0" applyBorder="1" applyProtection="1"/>
    <xf numFmtId="0" fontId="0" fillId="0" borderId="19" xfId="0" applyFont="1" applyBorder="1"/>
    <xf numFmtId="17" fontId="0" fillId="2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indices" displayName="indices" ref="A1:D128" totalsRowShown="0">
  <autoFilter ref="A1:D128"/>
  <tableColumns count="4">
    <tableColumn id="1" name="Date" dataDxfId="0"/>
    <tableColumn id="2" name="KAPI"/>
    <tableColumn id="3" name="OPIS"/>
    <tableColumn id="4" name="Column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fuelwork" displayName="fuelwork" ref="N1:O13" totalsRowShown="0">
  <autoFilter ref="N1:O13"/>
  <tableColumns count="2">
    <tableColumn id="1" name="109.07.02"/>
    <tableColumn id="2" name="Fuel/Wo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showGridLines="0" showRowColHeaders="0" topLeftCell="A68" zoomScaleNormal="100" workbookViewId="0">
      <selection activeCell="C100" sqref="C100"/>
    </sheetView>
  </sheetViews>
  <sheetFormatPr defaultRowHeight="14.5" x14ac:dyDescent="0.35"/>
  <sheetData>
    <row r="1" spans="1:4" x14ac:dyDescent="0.35">
      <c r="A1" t="s">
        <v>10</v>
      </c>
      <c r="B1" t="s">
        <v>8</v>
      </c>
      <c r="C1" t="s">
        <v>9</v>
      </c>
      <c r="D1" t="s">
        <v>31</v>
      </c>
    </row>
    <row r="2" spans="1:4" x14ac:dyDescent="0.35">
      <c r="A2" s="4">
        <v>41061</v>
      </c>
      <c r="B2" s="2">
        <v>605.63</v>
      </c>
      <c r="C2" s="3">
        <v>2.8349000000000002</v>
      </c>
    </row>
    <row r="3" spans="1:4" x14ac:dyDescent="0.35">
      <c r="A3" s="4">
        <v>41091</v>
      </c>
      <c r="B3" s="2">
        <v>585</v>
      </c>
      <c r="C3" s="3">
        <v>2.8974000000000002</v>
      </c>
    </row>
    <row r="4" spans="1:4" x14ac:dyDescent="0.35">
      <c r="A4" s="4">
        <v>41122</v>
      </c>
      <c r="B4" s="2">
        <v>568.75</v>
      </c>
      <c r="C4" s="3">
        <v>3.1819999999999999</v>
      </c>
    </row>
    <row r="5" spans="1:4" x14ac:dyDescent="0.35">
      <c r="A5" s="4">
        <v>41153</v>
      </c>
      <c r="B5" s="2">
        <v>563.13</v>
      </c>
      <c r="C5" s="3">
        <v>3.2988</v>
      </c>
    </row>
    <row r="6" spans="1:4" x14ac:dyDescent="0.35">
      <c r="A6" s="4">
        <v>41183</v>
      </c>
      <c r="B6" s="2">
        <v>563.13</v>
      </c>
      <c r="C6" s="3">
        <v>3.2930999999999999</v>
      </c>
    </row>
    <row r="7" spans="1:4" x14ac:dyDescent="0.35">
      <c r="A7" s="4">
        <v>41214</v>
      </c>
      <c r="B7" s="2">
        <v>563.13</v>
      </c>
      <c r="C7">
        <v>3.2890999999999999</v>
      </c>
    </row>
    <row r="8" spans="1:4" x14ac:dyDescent="0.35">
      <c r="A8" s="4">
        <v>41244</v>
      </c>
      <c r="B8" s="2">
        <v>563.13</v>
      </c>
      <c r="C8">
        <v>3.2786</v>
      </c>
    </row>
    <row r="9" spans="1:4" x14ac:dyDescent="0.35">
      <c r="A9" s="4">
        <v>41275</v>
      </c>
      <c r="B9" s="2">
        <v>558.13</v>
      </c>
      <c r="C9">
        <v>3.0901999999999998</v>
      </c>
    </row>
    <row r="10" spans="1:4" x14ac:dyDescent="0.35">
      <c r="A10" s="4">
        <v>41306</v>
      </c>
      <c r="B10" s="2">
        <v>546.25</v>
      </c>
      <c r="C10">
        <v>3.2757999999999998</v>
      </c>
    </row>
    <row r="11" spans="1:4" x14ac:dyDescent="0.35">
      <c r="A11" s="4">
        <v>41334</v>
      </c>
      <c r="B11" s="2">
        <v>546.25</v>
      </c>
      <c r="C11">
        <v>3.1354000000000002</v>
      </c>
    </row>
    <row r="12" spans="1:4" x14ac:dyDescent="0.35">
      <c r="A12" s="4">
        <v>41365</v>
      </c>
      <c r="B12" s="2">
        <v>546.25</v>
      </c>
      <c r="C12">
        <v>3.0748000000000002</v>
      </c>
    </row>
    <row r="13" spans="1:4" x14ac:dyDescent="0.35">
      <c r="A13" s="4">
        <v>41395</v>
      </c>
      <c r="B13" s="2">
        <v>546.25</v>
      </c>
      <c r="C13">
        <v>3.0941000000000001</v>
      </c>
    </row>
    <row r="14" spans="1:4" x14ac:dyDescent="0.35">
      <c r="A14" s="4">
        <v>41426</v>
      </c>
      <c r="B14" s="2">
        <v>546.25</v>
      </c>
      <c r="C14">
        <v>3.0367000000000002</v>
      </c>
    </row>
    <row r="15" spans="1:4" x14ac:dyDescent="0.35">
      <c r="A15" s="4">
        <v>41456</v>
      </c>
      <c r="B15" s="2">
        <v>542.5</v>
      </c>
      <c r="C15">
        <v>3.0213999999999999</v>
      </c>
    </row>
    <row r="16" spans="1:4" x14ac:dyDescent="0.35">
      <c r="A16" s="4">
        <v>41487</v>
      </c>
      <c r="B16" s="2">
        <v>553.75</v>
      </c>
      <c r="C16">
        <v>3.0764</v>
      </c>
    </row>
    <row r="17" spans="1:3" x14ac:dyDescent="0.35">
      <c r="A17" s="4">
        <v>41518</v>
      </c>
      <c r="B17" s="2">
        <v>548.75</v>
      </c>
      <c r="C17">
        <v>3.2124999999999999</v>
      </c>
    </row>
    <row r="18" spans="1:3" x14ac:dyDescent="0.35">
      <c r="A18" s="4">
        <v>41548</v>
      </c>
      <c r="B18" s="2">
        <v>543.75</v>
      </c>
      <c r="C18">
        <v>3.1417000000000002</v>
      </c>
    </row>
    <row r="19" spans="1:3" x14ac:dyDescent="0.35">
      <c r="A19" s="4">
        <v>41579</v>
      </c>
      <c r="B19" s="2">
        <v>536.88</v>
      </c>
      <c r="C19">
        <v>3.1084000000000001</v>
      </c>
    </row>
    <row r="20" spans="1:3" x14ac:dyDescent="0.35">
      <c r="A20" s="4">
        <v>41609</v>
      </c>
      <c r="B20" s="2">
        <v>534.38</v>
      </c>
      <c r="C20">
        <v>3.0430000000000001</v>
      </c>
    </row>
    <row r="21" spans="1:3" x14ac:dyDescent="0.35">
      <c r="A21" s="4">
        <v>41640</v>
      </c>
      <c r="B21" s="2">
        <v>534.38</v>
      </c>
      <c r="C21">
        <v>3.0659000000000001</v>
      </c>
    </row>
    <row r="22" spans="1:3" x14ac:dyDescent="0.35">
      <c r="A22" s="4">
        <v>41671</v>
      </c>
      <c r="B22" s="2">
        <v>534.38</v>
      </c>
      <c r="C22">
        <v>3.2764000000000002</v>
      </c>
    </row>
    <row r="23" spans="1:3" x14ac:dyDescent="0.35">
      <c r="A23" s="4">
        <v>41699</v>
      </c>
      <c r="B23" s="2">
        <v>539.38</v>
      </c>
      <c r="C23">
        <v>3.3010999999999999</v>
      </c>
    </row>
    <row r="24" spans="1:3" x14ac:dyDescent="0.35">
      <c r="A24" s="4">
        <v>41730</v>
      </c>
      <c r="B24" s="2">
        <v>545.63</v>
      </c>
      <c r="C24">
        <v>3.2635000000000001</v>
      </c>
    </row>
    <row r="25" spans="1:3" x14ac:dyDescent="0.35">
      <c r="A25" s="4">
        <v>41760</v>
      </c>
      <c r="B25" s="2">
        <v>557.5</v>
      </c>
      <c r="C25">
        <v>3.1213000000000002</v>
      </c>
    </row>
    <row r="26" spans="1:3" x14ac:dyDescent="0.35">
      <c r="A26" s="4">
        <v>41791</v>
      </c>
      <c r="B26" s="2">
        <v>565</v>
      </c>
      <c r="C26">
        <v>3.0122</v>
      </c>
    </row>
    <row r="27" spans="1:3" x14ac:dyDescent="0.35">
      <c r="A27" s="4">
        <v>41821</v>
      </c>
      <c r="B27" s="2">
        <v>577.5</v>
      </c>
      <c r="C27">
        <v>2.9906999999999999</v>
      </c>
    </row>
    <row r="28" spans="1:3" x14ac:dyDescent="0.35">
      <c r="A28" s="4">
        <v>41852</v>
      </c>
      <c r="B28" s="2">
        <v>596.25</v>
      </c>
      <c r="C28">
        <v>2.9476</v>
      </c>
    </row>
    <row r="29" spans="1:3" x14ac:dyDescent="0.35">
      <c r="A29" s="4">
        <v>41883</v>
      </c>
      <c r="B29" s="2">
        <v>597.5</v>
      </c>
      <c r="C29">
        <v>2.9156</v>
      </c>
    </row>
    <row r="30" spans="1:3" x14ac:dyDescent="0.35">
      <c r="A30" s="4">
        <v>41913</v>
      </c>
      <c r="B30" s="2">
        <v>595</v>
      </c>
      <c r="C30">
        <v>2.7843</v>
      </c>
    </row>
    <row r="31" spans="1:3" x14ac:dyDescent="0.35">
      <c r="A31" s="4">
        <v>41944</v>
      </c>
      <c r="B31" s="2">
        <v>586.88</v>
      </c>
      <c r="C31">
        <v>2.8540999999999999</v>
      </c>
    </row>
    <row r="32" spans="1:3" x14ac:dyDescent="0.35">
      <c r="A32" s="4">
        <v>41974</v>
      </c>
      <c r="B32" s="2">
        <v>571.88</v>
      </c>
      <c r="C32">
        <v>2.4464000000000001</v>
      </c>
    </row>
    <row r="33" spans="1:3" x14ac:dyDescent="0.35">
      <c r="A33" s="4">
        <v>42005</v>
      </c>
      <c r="B33" s="2">
        <v>553.75</v>
      </c>
      <c r="C33">
        <v>1.7509999999999999</v>
      </c>
    </row>
    <row r="34" spans="1:3" x14ac:dyDescent="0.35">
      <c r="A34" s="4">
        <v>42036</v>
      </c>
      <c r="B34" s="2">
        <v>523.75</v>
      </c>
      <c r="C34">
        <v>1.8331</v>
      </c>
    </row>
    <row r="35" spans="1:3" x14ac:dyDescent="0.35">
      <c r="A35" s="4">
        <v>42064</v>
      </c>
      <c r="B35" s="2">
        <v>490</v>
      </c>
      <c r="C35">
        <v>2.0108000000000001</v>
      </c>
    </row>
    <row r="36" spans="1:3" x14ac:dyDescent="0.35">
      <c r="A36" s="4">
        <v>42095</v>
      </c>
      <c r="B36" s="2">
        <v>462.5</v>
      </c>
      <c r="C36">
        <v>1.8196000000000001</v>
      </c>
    </row>
    <row r="37" spans="1:3" x14ac:dyDescent="0.35">
      <c r="A37" s="4">
        <v>42125</v>
      </c>
      <c r="B37" s="2">
        <v>448.13</v>
      </c>
      <c r="C37">
        <v>1.9915</v>
      </c>
    </row>
    <row r="38" spans="1:3" x14ac:dyDescent="0.35">
      <c r="A38" s="4">
        <v>42156</v>
      </c>
      <c r="B38" s="2">
        <v>448.13</v>
      </c>
      <c r="C38">
        <v>1.9450000000000001</v>
      </c>
    </row>
    <row r="39" spans="1:3" x14ac:dyDescent="0.35">
      <c r="A39" s="4">
        <v>42186</v>
      </c>
      <c r="B39" s="2">
        <v>448.13</v>
      </c>
      <c r="C39">
        <v>1.8113999999999999</v>
      </c>
    </row>
    <row r="40" spans="1:3" x14ac:dyDescent="0.35">
      <c r="A40" s="4">
        <v>42217</v>
      </c>
      <c r="B40">
        <v>448.13</v>
      </c>
      <c r="C40">
        <v>1.6637</v>
      </c>
    </row>
    <row r="41" spans="1:3" x14ac:dyDescent="0.35">
      <c r="A41" s="4">
        <v>42248</v>
      </c>
      <c r="B41">
        <v>442.5</v>
      </c>
      <c r="C41">
        <v>1.593</v>
      </c>
    </row>
    <row r="42" spans="1:3" x14ac:dyDescent="0.35">
      <c r="A42" s="4">
        <v>42278</v>
      </c>
      <c r="B42">
        <v>425.63</v>
      </c>
      <c r="C42">
        <v>1.734</v>
      </c>
    </row>
    <row r="43" spans="1:3" x14ac:dyDescent="0.35">
      <c r="A43" s="4">
        <v>42309</v>
      </c>
      <c r="B43">
        <v>417.5</v>
      </c>
      <c r="C43">
        <v>1.6323000000000001</v>
      </c>
    </row>
    <row r="44" spans="1:3" x14ac:dyDescent="0.35">
      <c r="A44" s="4">
        <v>42339</v>
      </c>
      <c r="B44">
        <v>406.88</v>
      </c>
      <c r="C44">
        <v>1.2857000000000001</v>
      </c>
    </row>
    <row r="45" spans="1:3" x14ac:dyDescent="0.35">
      <c r="A45" s="4">
        <v>42370</v>
      </c>
      <c r="B45">
        <v>391.88</v>
      </c>
      <c r="C45">
        <v>1.1202000000000001</v>
      </c>
    </row>
    <row r="46" spans="1:3" x14ac:dyDescent="0.35">
      <c r="A46" s="4">
        <v>42401</v>
      </c>
      <c r="B46">
        <v>365.63</v>
      </c>
      <c r="C46">
        <v>1.0607</v>
      </c>
    </row>
    <row r="47" spans="1:3" x14ac:dyDescent="0.35">
      <c r="A47" s="4">
        <v>42430</v>
      </c>
      <c r="B47">
        <v>343.13</v>
      </c>
      <c r="C47">
        <v>1.2383999999999999</v>
      </c>
    </row>
    <row r="48" spans="1:3" x14ac:dyDescent="0.35">
      <c r="A48" s="4">
        <v>42461</v>
      </c>
      <c r="B48">
        <v>333.13</v>
      </c>
      <c r="C48">
        <v>1.2807999999999999</v>
      </c>
    </row>
    <row r="49" spans="1:3" x14ac:dyDescent="0.35">
      <c r="A49" s="4">
        <v>42491</v>
      </c>
      <c r="B49">
        <v>330</v>
      </c>
      <c r="C49">
        <v>1.4853000000000001</v>
      </c>
    </row>
    <row r="50" spans="1:3" x14ac:dyDescent="0.35">
      <c r="A50" s="4">
        <v>42522</v>
      </c>
      <c r="B50">
        <v>321.88</v>
      </c>
      <c r="C50">
        <v>1.6019000000000001</v>
      </c>
    </row>
    <row r="51" spans="1:3" x14ac:dyDescent="0.35">
      <c r="A51" s="4">
        <v>42552</v>
      </c>
      <c r="B51">
        <v>330</v>
      </c>
      <c r="C51">
        <v>1.5297000000000001</v>
      </c>
    </row>
    <row r="52" spans="1:3" x14ac:dyDescent="0.35">
      <c r="A52" s="4">
        <v>42583</v>
      </c>
      <c r="B52">
        <v>325.63</v>
      </c>
      <c r="C52">
        <v>1.4117999999999999</v>
      </c>
    </row>
    <row r="53" spans="1:3" x14ac:dyDescent="0.35">
      <c r="A53" s="4">
        <v>42614</v>
      </c>
      <c r="B53">
        <v>318.13</v>
      </c>
      <c r="C53">
        <v>1.5150999999999999</v>
      </c>
    </row>
    <row r="54" spans="1:3" x14ac:dyDescent="0.35">
      <c r="A54" s="4">
        <v>42644</v>
      </c>
      <c r="B54">
        <v>318.13</v>
      </c>
      <c r="C54">
        <v>1.6115999999999999</v>
      </c>
    </row>
    <row r="55" spans="1:3" x14ac:dyDescent="0.35">
      <c r="A55" s="4">
        <v>42675</v>
      </c>
      <c r="B55">
        <v>318.13</v>
      </c>
      <c r="C55">
        <v>1.5523</v>
      </c>
    </row>
    <row r="56" spans="1:3" x14ac:dyDescent="0.35">
      <c r="A56" s="4">
        <v>42705</v>
      </c>
      <c r="B56">
        <v>318.13</v>
      </c>
      <c r="C56">
        <v>1.5862000000000001</v>
      </c>
    </row>
    <row r="57" spans="1:3" x14ac:dyDescent="0.35">
      <c r="A57" s="4">
        <v>42736</v>
      </c>
      <c r="B57">
        <v>318.13</v>
      </c>
      <c r="C57">
        <v>1.6929000000000001</v>
      </c>
    </row>
    <row r="58" spans="1:3" x14ac:dyDescent="0.35">
      <c r="A58" s="4">
        <v>42767</v>
      </c>
      <c r="B58">
        <v>336.88</v>
      </c>
      <c r="C58">
        <v>1.643</v>
      </c>
    </row>
    <row r="59" spans="1:3" x14ac:dyDescent="0.35">
      <c r="A59" s="4">
        <v>42795</v>
      </c>
      <c r="B59">
        <v>354.38</v>
      </c>
      <c r="C59">
        <v>1.681</v>
      </c>
    </row>
    <row r="60" spans="1:3" x14ac:dyDescent="0.35">
      <c r="A60" s="4">
        <v>42826</v>
      </c>
      <c r="B60">
        <v>357.5</v>
      </c>
      <c r="C60">
        <v>1.6613</v>
      </c>
    </row>
    <row r="61" spans="1:3" x14ac:dyDescent="0.35">
      <c r="A61" s="4">
        <v>42856</v>
      </c>
      <c r="B61">
        <v>357.5</v>
      </c>
      <c r="C61">
        <v>1.5905</v>
      </c>
    </row>
    <row r="62" spans="1:3" x14ac:dyDescent="0.35">
      <c r="A62" s="4">
        <v>42887</v>
      </c>
      <c r="B62">
        <v>357.5</v>
      </c>
      <c r="C62">
        <v>1.5591999999999999</v>
      </c>
    </row>
    <row r="63" spans="1:3" x14ac:dyDescent="0.35">
      <c r="A63" s="4">
        <v>42917</v>
      </c>
      <c r="B63">
        <v>355.63</v>
      </c>
      <c r="C63">
        <v>1.5273000000000001</v>
      </c>
    </row>
    <row r="64" spans="1:3" x14ac:dyDescent="0.35">
      <c r="A64" s="4">
        <v>42948</v>
      </c>
      <c r="B64">
        <v>355.63</v>
      </c>
      <c r="C64">
        <v>1.6778999999999999</v>
      </c>
    </row>
    <row r="65" spans="1:3" x14ac:dyDescent="0.35">
      <c r="A65" s="4">
        <v>42979</v>
      </c>
      <c r="B65">
        <v>354.38</v>
      </c>
      <c r="C65">
        <v>1.8573999999999999</v>
      </c>
    </row>
    <row r="66" spans="1:3" x14ac:dyDescent="0.35">
      <c r="A66" s="4">
        <v>43009</v>
      </c>
      <c r="B66">
        <v>354.38</v>
      </c>
      <c r="C66">
        <v>1.9532</v>
      </c>
    </row>
    <row r="67" spans="1:3" x14ac:dyDescent="0.35">
      <c r="A67" s="4">
        <v>43040</v>
      </c>
      <c r="B67">
        <v>354.38</v>
      </c>
      <c r="C67">
        <v>2.0171999999999999</v>
      </c>
    </row>
    <row r="68" spans="1:3" x14ac:dyDescent="0.35">
      <c r="A68" s="4">
        <v>43070</v>
      </c>
      <c r="B68">
        <v>355.63</v>
      </c>
      <c r="C68">
        <v>1.9823</v>
      </c>
    </row>
    <row r="69" spans="1:3" x14ac:dyDescent="0.35">
      <c r="A69" s="4">
        <v>43101</v>
      </c>
      <c r="B69">
        <v>375.63</v>
      </c>
      <c r="C69">
        <v>2.0703999999999998</v>
      </c>
    </row>
    <row r="70" spans="1:3" x14ac:dyDescent="0.35">
      <c r="A70" s="4">
        <v>43132</v>
      </c>
      <c r="B70">
        <v>384.38</v>
      </c>
      <c r="C70">
        <v>2.0956999999999999</v>
      </c>
    </row>
    <row r="71" spans="1:3" x14ac:dyDescent="0.35">
      <c r="A71" s="4">
        <v>43160</v>
      </c>
      <c r="B71">
        <v>385</v>
      </c>
      <c r="C71">
        <v>1.9656</v>
      </c>
    </row>
    <row r="72" spans="1:3" x14ac:dyDescent="0.35">
      <c r="A72" s="4">
        <v>43191</v>
      </c>
      <c r="B72">
        <v>405.63</v>
      </c>
      <c r="C72">
        <v>2.0880000000000001</v>
      </c>
    </row>
    <row r="73" spans="1:3" x14ac:dyDescent="0.35">
      <c r="A73" s="62">
        <v>43221</v>
      </c>
      <c r="B73">
        <v>424.29</v>
      </c>
      <c r="C73">
        <v>2.2597999999999998</v>
      </c>
    </row>
    <row r="74" spans="1:3" x14ac:dyDescent="0.35">
      <c r="A74" s="62">
        <v>43252</v>
      </c>
      <c r="B74">
        <v>447.86</v>
      </c>
      <c r="C74">
        <v>2.3123999999999998</v>
      </c>
    </row>
    <row r="75" spans="1:3" x14ac:dyDescent="0.35">
      <c r="A75" s="62">
        <v>43282</v>
      </c>
      <c r="B75">
        <v>486.67</v>
      </c>
      <c r="C75">
        <v>2.2313999999999998</v>
      </c>
    </row>
    <row r="76" spans="1:3" x14ac:dyDescent="0.35">
      <c r="A76" s="62">
        <v>43313</v>
      </c>
      <c r="B76">
        <v>525</v>
      </c>
      <c r="C76">
        <v>2.1920000000000002</v>
      </c>
    </row>
    <row r="77" spans="1:3" x14ac:dyDescent="0.35">
      <c r="A77" s="62">
        <v>43344</v>
      </c>
      <c r="B77">
        <v>539.29</v>
      </c>
      <c r="C77">
        <v>2.3020999999999998</v>
      </c>
    </row>
    <row r="78" spans="1:3" x14ac:dyDescent="0.35">
      <c r="A78" s="62">
        <v>43374</v>
      </c>
      <c r="B78">
        <v>537.14</v>
      </c>
      <c r="C78">
        <v>2.4213</v>
      </c>
    </row>
    <row r="79" spans="1:3" x14ac:dyDescent="0.35">
      <c r="A79" s="62">
        <v>43405</v>
      </c>
      <c r="B79">
        <v>541.42999999999995</v>
      </c>
      <c r="C79">
        <v>2.3277000000000001</v>
      </c>
    </row>
    <row r="80" spans="1:3" x14ac:dyDescent="0.35">
      <c r="A80" s="62">
        <v>43435</v>
      </c>
      <c r="B80">
        <v>541.42999999999995</v>
      </c>
      <c r="C80">
        <v>1.9813000000000001</v>
      </c>
    </row>
    <row r="81" spans="1:3" x14ac:dyDescent="0.35">
      <c r="A81" s="62">
        <v>43466</v>
      </c>
      <c r="B81">
        <v>529.29</v>
      </c>
      <c r="C81">
        <v>1.762</v>
      </c>
    </row>
    <row r="82" spans="1:3" x14ac:dyDescent="0.35">
      <c r="A82" s="62">
        <v>43497</v>
      </c>
      <c r="B82">
        <v>510.71</v>
      </c>
      <c r="C82">
        <v>1.9339999999999999</v>
      </c>
    </row>
    <row r="83" spans="1:3" x14ac:dyDescent="0.35">
      <c r="A83" s="62">
        <v>43525</v>
      </c>
      <c r="B83">
        <v>505</v>
      </c>
      <c r="C83">
        <v>2.101</v>
      </c>
    </row>
    <row r="84" spans="1:3" x14ac:dyDescent="0.35">
      <c r="A84" s="62">
        <v>43556</v>
      </c>
      <c r="B84">
        <v>505.71</v>
      </c>
      <c r="C84">
        <v>2.1030000000000002</v>
      </c>
    </row>
    <row r="85" spans="1:3" x14ac:dyDescent="0.35">
      <c r="A85" s="62">
        <v>43586</v>
      </c>
      <c r="B85">
        <v>525</v>
      </c>
      <c r="C85">
        <v>2.1640000000000001</v>
      </c>
    </row>
    <row r="86" spans="1:3" x14ac:dyDescent="0.35">
      <c r="A86" s="62">
        <v>43617</v>
      </c>
      <c r="B86">
        <v>527.86</v>
      </c>
      <c r="C86">
        <v>1.9810000000000001</v>
      </c>
    </row>
    <row r="87" spans="1:3" x14ac:dyDescent="0.35">
      <c r="A87" s="62">
        <v>43647</v>
      </c>
      <c r="B87">
        <v>527.86</v>
      </c>
      <c r="C87">
        <v>1.96</v>
      </c>
    </row>
    <row r="88" spans="1:3" x14ac:dyDescent="0.35">
      <c r="A88" s="62">
        <v>43678</v>
      </c>
      <c r="B88">
        <v>525</v>
      </c>
      <c r="C88">
        <v>1.9219999999999999</v>
      </c>
    </row>
    <row r="89" spans="1:3" x14ac:dyDescent="0.35">
      <c r="A89" s="62">
        <v>43709</v>
      </c>
      <c r="B89">
        <v>513.57000000000005</v>
      </c>
      <c r="C89">
        <v>1.9470000000000001</v>
      </c>
    </row>
    <row r="90" spans="1:3" x14ac:dyDescent="0.35">
      <c r="A90" s="62">
        <v>43739</v>
      </c>
      <c r="B90">
        <v>509.29</v>
      </c>
      <c r="C90">
        <v>2.101</v>
      </c>
    </row>
    <row r="91" spans="1:3" x14ac:dyDescent="0.35">
      <c r="A91" s="62">
        <v>43770</v>
      </c>
      <c r="B91">
        <v>506.67</v>
      </c>
      <c r="C91">
        <v>2.0230000000000001</v>
      </c>
    </row>
    <row r="92" spans="1:3" x14ac:dyDescent="0.35">
      <c r="A92" s="62">
        <v>43800</v>
      </c>
      <c r="B92">
        <v>496.43</v>
      </c>
      <c r="C92">
        <v>2.0089999999999999</v>
      </c>
    </row>
    <row r="93" spans="1:3" x14ac:dyDescent="0.35">
      <c r="A93" s="62">
        <v>43831</v>
      </c>
      <c r="B93">
        <v>496.43</v>
      </c>
      <c r="C93">
        <v>2.0190000000000001</v>
      </c>
    </row>
    <row r="94" spans="1:3" x14ac:dyDescent="0.35">
      <c r="A94" s="62">
        <v>43862</v>
      </c>
      <c r="B94">
        <v>495.71</v>
      </c>
      <c r="C94">
        <v>1.764</v>
      </c>
    </row>
    <row r="95" spans="1:3" x14ac:dyDescent="0.35">
      <c r="A95" s="62">
        <v>43891</v>
      </c>
      <c r="B95">
        <v>495.71</v>
      </c>
      <c r="C95">
        <v>1.5640000000000001</v>
      </c>
    </row>
    <row r="96" spans="1:3" x14ac:dyDescent="0.35">
      <c r="A96" s="62">
        <v>43922</v>
      </c>
      <c r="B96">
        <v>477.14</v>
      </c>
      <c r="C96">
        <v>1.071</v>
      </c>
    </row>
    <row r="97" spans="1:3" x14ac:dyDescent="0.35">
      <c r="A97" s="62">
        <v>43952</v>
      </c>
      <c r="B97">
        <v>444.29</v>
      </c>
      <c r="C97">
        <v>0.82699999999999996</v>
      </c>
    </row>
    <row r="98" spans="1:3" x14ac:dyDescent="0.35">
      <c r="A98" s="62">
        <v>43983</v>
      </c>
      <c r="B98">
        <v>432.86</v>
      </c>
      <c r="C98">
        <v>1.159</v>
      </c>
    </row>
    <row r="99" spans="1:3" x14ac:dyDescent="0.35">
      <c r="A99" s="62">
        <v>44013</v>
      </c>
      <c r="B99">
        <v>426.43</v>
      </c>
      <c r="C99">
        <v>1.3109999999999999</v>
      </c>
    </row>
    <row r="100" spans="1:3" x14ac:dyDescent="0.35">
      <c r="A100" s="62">
        <v>44044</v>
      </c>
      <c r="B100">
        <v>415.71</v>
      </c>
    </row>
    <row r="101" spans="1:3" x14ac:dyDescent="0.35">
      <c r="A101" s="62">
        <v>44075</v>
      </c>
    </row>
    <row r="102" spans="1:3" x14ac:dyDescent="0.35">
      <c r="A102" s="62">
        <v>44105</v>
      </c>
    </row>
    <row r="103" spans="1:3" x14ac:dyDescent="0.35">
      <c r="A103" s="62">
        <v>44136</v>
      </c>
    </row>
    <row r="104" spans="1:3" x14ac:dyDescent="0.35">
      <c r="A104" s="62">
        <v>44166</v>
      </c>
    </row>
    <row r="105" spans="1:3" x14ac:dyDescent="0.35">
      <c r="A105" s="62">
        <v>44197</v>
      </c>
    </row>
    <row r="106" spans="1:3" x14ac:dyDescent="0.35">
      <c r="A106" s="62">
        <v>44228</v>
      </c>
    </row>
    <row r="107" spans="1:3" x14ac:dyDescent="0.35">
      <c r="A107" s="62">
        <v>44256</v>
      </c>
    </row>
    <row r="108" spans="1:3" x14ac:dyDescent="0.35">
      <c r="A108" s="62">
        <v>44287</v>
      </c>
    </row>
    <row r="109" spans="1:3" x14ac:dyDescent="0.35">
      <c r="A109" s="62">
        <v>44317</v>
      </c>
    </row>
    <row r="110" spans="1:3" x14ac:dyDescent="0.35">
      <c r="A110" s="62">
        <v>44348</v>
      </c>
    </row>
    <row r="111" spans="1:3" x14ac:dyDescent="0.35">
      <c r="A111" s="62">
        <v>44378</v>
      </c>
    </row>
    <row r="112" spans="1:3" x14ac:dyDescent="0.35">
      <c r="A112" s="62">
        <v>44409</v>
      </c>
    </row>
    <row r="113" spans="1:1" x14ac:dyDescent="0.35">
      <c r="A113" s="62">
        <v>44440</v>
      </c>
    </row>
    <row r="114" spans="1:1" x14ac:dyDescent="0.35">
      <c r="A114" s="62">
        <v>44470</v>
      </c>
    </row>
    <row r="115" spans="1:1" x14ac:dyDescent="0.35">
      <c r="A115" s="62">
        <v>44501</v>
      </c>
    </row>
    <row r="116" spans="1:1" x14ac:dyDescent="0.35">
      <c r="A116" s="62">
        <v>44531</v>
      </c>
    </row>
    <row r="117" spans="1:1" x14ac:dyDescent="0.35">
      <c r="A117" s="62">
        <v>44562</v>
      </c>
    </row>
    <row r="118" spans="1:1" x14ac:dyDescent="0.35">
      <c r="A118" s="62">
        <v>44593</v>
      </c>
    </row>
    <row r="119" spans="1:1" x14ac:dyDescent="0.35">
      <c r="A119" s="62">
        <v>44621</v>
      </c>
    </row>
    <row r="120" spans="1:1" x14ac:dyDescent="0.35">
      <c r="A120" s="62">
        <v>44652</v>
      </c>
    </row>
    <row r="121" spans="1:1" x14ac:dyDescent="0.35">
      <c r="A121" s="62">
        <v>44682</v>
      </c>
    </row>
    <row r="122" spans="1:1" x14ac:dyDescent="0.35">
      <c r="A122" s="62">
        <v>44713</v>
      </c>
    </row>
    <row r="123" spans="1:1" x14ac:dyDescent="0.35">
      <c r="A123" s="62">
        <v>44743</v>
      </c>
    </row>
    <row r="124" spans="1:1" x14ac:dyDescent="0.35">
      <c r="A124" s="62">
        <v>44774</v>
      </c>
    </row>
    <row r="125" spans="1:1" x14ac:dyDescent="0.35">
      <c r="A125" s="62">
        <v>44805</v>
      </c>
    </row>
    <row r="126" spans="1:1" x14ac:dyDescent="0.35">
      <c r="A126" s="62">
        <v>44835</v>
      </c>
    </row>
    <row r="127" spans="1:1" x14ac:dyDescent="0.35">
      <c r="A127" s="62">
        <v>44866</v>
      </c>
    </row>
    <row r="128" spans="1:1" x14ac:dyDescent="0.35">
      <c r="A128" s="62">
        <v>44896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L313"/>
  <sheetViews>
    <sheetView showGridLines="0" tabSelected="1" workbookViewId="0">
      <selection activeCell="A5" sqref="A5"/>
    </sheetView>
  </sheetViews>
  <sheetFormatPr defaultRowHeight="14.5" x14ac:dyDescent="0.35"/>
  <cols>
    <col min="1" max="1" width="7.1796875" customWidth="1"/>
    <col min="2" max="2" width="24.81640625" customWidth="1"/>
    <col min="3" max="3" width="11.54296875" bestFit="1" customWidth="1"/>
    <col min="6" max="6" width="8.81640625" customWidth="1"/>
    <col min="7" max="7" width="8.81640625" style="9" hidden="1" customWidth="1"/>
    <col min="8" max="8" width="11.54296875" customWidth="1"/>
    <col min="9" max="9" width="9.1796875" style="1" customWidth="1"/>
    <col min="10" max="10" width="1.54296875" customWidth="1"/>
    <col min="11" max="11" width="1.26953125" customWidth="1"/>
    <col min="12" max="12" width="4.7265625" customWidth="1"/>
  </cols>
  <sheetData>
    <row r="1" spans="1:12" x14ac:dyDescent="0.35">
      <c r="A1" t="s">
        <v>33</v>
      </c>
      <c r="F1" s="35" t="s">
        <v>11</v>
      </c>
      <c r="G1" s="35"/>
      <c r="H1" s="35" t="s">
        <v>12</v>
      </c>
    </row>
    <row r="2" spans="1:12" x14ac:dyDescent="0.35">
      <c r="F2" s="36" t="s">
        <v>15</v>
      </c>
      <c r="G2" s="31"/>
      <c r="H2" s="70">
        <v>42917</v>
      </c>
    </row>
    <row r="3" spans="1:12" ht="30" customHeight="1" thickBot="1" x14ac:dyDescent="0.4">
      <c r="A3" s="33" t="s">
        <v>13</v>
      </c>
      <c r="B3" s="34" t="s">
        <v>5</v>
      </c>
      <c r="C3" s="34" t="s">
        <v>1</v>
      </c>
      <c r="D3" s="34" t="s">
        <v>2</v>
      </c>
      <c r="E3" s="29" t="s">
        <v>3</v>
      </c>
      <c r="F3" s="29" t="s">
        <v>4</v>
      </c>
      <c r="G3" s="29"/>
      <c r="H3" s="30" t="s">
        <v>7</v>
      </c>
      <c r="J3" s="60" t="s">
        <v>34</v>
      </c>
      <c r="K3" t="s">
        <v>10</v>
      </c>
    </row>
    <row r="4" spans="1:12" ht="15" thickBot="1" x14ac:dyDescent="0.4">
      <c r="A4" s="24">
        <v>43101</v>
      </c>
      <c r="B4" s="40" t="s">
        <v>32</v>
      </c>
      <c r="C4" s="26">
        <v>1</v>
      </c>
      <c r="D4" s="25">
        <v>5</v>
      </c>
      <c r="E4" s="27">
        <f>IF(C4&lt;&gt;0,VLOOKUP($H$2,Indices!$A$2:$C$399,2,FALSE),"")</f>
        <v>355.63</v>
      </c>
      <c r="F4" s="48">
        <f>IF(A4&lt;&gt;"",VLOOKUP(A4,Indices!$A$2:$C$399,2,FALSE),"")</f>
        <v>375.63</v>
      </c>
      <c r="G4" s="49">
        <f>IF(F4&lt;&gt;"",IF(OR(((F4-E4)/E4)&gt;0.05,((F4-E4)/E4)&lt;-0.05),1,0),"")</f>
        <v>1</v>
      </c>
      <c r="H4" s="57">
        <f>IF(F4&lt;&gt;"",G4*((C4*D4)/100)*(F4-E4),"")</f>
        <v>1</v>
      </c>
      <c r="I4" s="47"/>
      <c r="J4" s="56">
        <f>(E4-F4)/E4</f>
        <v>-5.6238225121615165E-2</v>
      </c>
      <c r="K4" s="4">
        <f>Indices!A2</f>
        <v>41061</v>
      </c>
    </row>
    <row r="5" spans="1:12" ht="15" thickBot="1" x14ac:dyDescent="0.4">
      <c r="A5" s="24"/>
      <c r="B5" s="41"/>
      <c r="C5" s="14"/>
      <c r="D5" s="13"/>
      <c r="E5" s="15" t="str">
        <f>IF(C5&lt;&gt;0,VLOOKUP($H$2,Indices!$A$2:$C$399,2,FALSE),"")</f>
        <v/>
      </c>
      <c r="F5" s="27" t="str">
        <f>IF(A5&lt;&gt;"",VLOOKUP(A5,Indices!$A$2:$C$399,2,FALSE),"")</f>
        <v/>
      </c>
      <c r="G5" s="28" t="str">
        <f t="shared" ref="G5:G44" si="0">IF(F5&lt;&gt;"",IF(OR(((F5-E5)/E5)&gt;0.05,((F5-E5)/E5)&lt;-0.05),1,0),"")</f>
        <v/>
      </c>
      <c r="H5" s="57" t="str">
        <f t="shared" ref="H5:H44" si="1">IF(F5&lt;&gt;"",G5*((C5*D5)/100)*(F5-E5),"")</f>
        <v/>
      </c>
      <c r="J5" s="56" t="e">
        <f t="shared" ref="J5:J9" si="2">(E5-F5)/E5</f>
        <v>#VALUE!</v>
      </c>
      <c r="K5" s="4">
        <f>Indices!A3</f>
        <v>41091</v>
      </c>
    </row>
    <row r="6" spans="1:12" ht="15" thickBot="1" x14ac:dyDescent="0.4">
      <c r="A6" s="24"/>
      <c r="B6" s="41"/>
      <c r="C6" s="14"/>
      <c r="D6" s="13"/>
      <c r="E6" s="15" t="str">
        <f>IF(C6&lt;&gt;0,VLOOKUP($H$2,Indices!$A$2:$C$399,2,FALSE),"")</f>
        <v/>
      </c>
      <c r="F6" s="27" t="str">
        <f>IF(A6&lt;&gt;"",VLOOKUP(A6,Indices!$A$2:$C$399,2,FALSE),"")</f>
        <v/>
      </c>
      <c r="G6" s="28" t="str">
        <f t="shared" si="0"/>
        <v/>
      </c>
      <c r="H6" s="57" t="str">
        <f t="shared" si="1"/>
        <v/>
      </c>
      <c r="J6" s="56" t="e">
        <f t="shared" si="2"/>
        <v>#VALUE!</v>
      </c>
      <c r="K6" s="4">
        <f>Indices!A4</f>
        <v>41122</v>
      </c>
    </row>
    <row r="7" spans="1:12" ht="15" thickBot="1" x14ac:dyDescent="0.4">
      <c r="A7" s="24"/>
      <c r="B7" s="41"/>
      <c r="C7" s="14"/>
      <c r="D7" s="13"/>
      <c r="E7" s="15" t="str">
        <f>IF(C7&lt;&gt;0,VLOOKUP($H$2,Indices!$A$2:$C$399,2,FALSE),"")</f>
        <v/>
      </c>
      <c r="F7" s="27" t="str">
        <f>IF(A7&lt;&gt;"",VLOOKUP(A7,Indices!$A$2:$C$399,2,FALSE),"")</f>
        <v/>
      </c>
      <c r="G7" s="28" t="str">
        <f t="shared" si="0"/>
        <v/>
      </c>
      <c r="H7" s="57" t="str">
        <f t="shared" si="1"/>
        <v/>
      </c>
      <c r="J7" s="56" t="e">
        <f t="shared" si="2"/>
        <v>#VALUE!</v>
      </c>
      <c r="K7" s="4">
        <f>Indices!A5</f>
        <v>41153</v>
      </c>
    </row>
    <row r="8" spans="1:12" ht="15" thickBot="1" x14ac:dyDescent="0.4">
      <c r="A8" s="24"/>
      <c r="B8" s="41"/>
      <c r="C8" s="14"/>
      <c r="D8" s="13"/>
      <c r="E8" s="15" t="str">
        <f>IF(C8&lt;&gt;0,VLOOKUP($H$2,Indices!$A$2:$C$399,2,FALSE),"")</f>
        <v/>
      </c>
      <c r="F8" s="27" t="str">
        <f>IF(A8&lt;&gt;"",VLOOKUP(A8,Indices!$A$2:$C$399,2,FALSE),"")</f>
        <v/>
      </c>
      <c r="G8" s="28" t="str">
        <f t="shared" si="0"/>
        <v/>
      </c>
      <c r="H8" s="57" t="str">
        <f t="shared" si="1"/>
        <v/>
      </c>
      <c r="J8" s="56" t="e">
        <f t="shared" si="2"/>
        <v>#VALUE!</v>
      </c>
      <c r="K8" s="4">
        <f>Indices!A6</f>
        <v>41183</v>
      </c>
    </row>
    <row r="9" spans="1:12" ht="15" thickBot="1" x14ac:dyDescent="0.4">
      <c r="A9" s="24"/>
      <c r="B9" s="41"/>
      <c r="C9" s="14"/>
      <c r="D9" s="13"/>
      <c r="E9" s="15" t="str">
        <f>IF(C9&lt;&gt;0,VLOOKUP($H$2,Indices!$A$2:$C$399,2,FALSE),"")</f>
        <v/>
      </c>
      <c r="F9" s="27" t="str">
        <f>IF(A9&lt;&gt;"",VLOOKUP(A9,Indices!$A$2:$C$399,2,FALSE),"")</f>
        <v/>
      </c>
      <c r="G9" s="28" t="str">
        <f t="shared" si="0"/>
        <v/>
      </c>
      <c r="H9" s="57" t="str">
        <f t="shared" si="1"/>
        <v/>
      </c>
      <c r="J9" s="56" t="e">
        <f t="shared" si="2"/>
        <v>#VALUE!</v>
      </c>
      <c r="K9" s="4">
        <f>Indices!A7</f>
        <v>41214</v>
      </c>
    </row>
    <row r="10" spans="1:12" ht="15" thickBot="1" x14ac:dyDescent="0.4">
      <c r="A10" s="24"/>
      <c r="B10" s="41"/>
      <c r="C10" s="14"/>
      <c r="D10" s="13"/>
      <c r="E10" s="15" t="str">
        <f>IF(C10&lt;&gt;0,VLOOKUP($H$2,Indices!$A$2:$C$399,2,FALSE),"")</f>
        <v/>
      </c>
      <c r="F10" s="27" t="str">
        <f>IF(A10&lt;&gt;"",VLOOKUP(A10,Indices!$A$2:$C$399,2,FALSE),"")</f>
        <v/>
      </c>
      <c r="G10" s="28" t="str">
        <f t="shared" si="0"/>
        <v/>
      </c>
      <c r="H10" s="57" t="str">
        <f t="shared" si="1"/>
        <v/>
      </c>
      <c r="J10" s="56" t="e">
        <f>(F10-E10)/E10</f>
        <v>#VALUE!</v>
      </c>
      <c r="K10" s="4">
        <f>Indices!A8</f>
        <v>41244</v>
      </c>
    </row>
    <row r="11" spans="1:12" ht="15" thickBot="1" x14ac:dyDescent="0.4">
      <c r="A11" s="24"/>
      <c r="B11" s="41"/>
      <c r="C11" s="14"/>
      <c r="D11" s="13"/>
      <c r="E11" s="15" t="str">
        <f>IF(C11&lt;&gt;0,VLOOKUP($H$2,Indices!$A$2:$C$399,2,FALSE),"")</f>
        <v/>
      </c>
      <c r="F11" s="27" t="str">
        <f>IF(A11&lt;&gt;"",VLOOKUP(A11,Indices!$A$2:$C$399,2,FALSE),"")</f>
        <v/>
      </c>
      <c r="G11" s="28" t="str">
        <f t="shared" si="0"/>
        <v/>
      </c>
      <c r="H11" s="57" t="str">
        <f t="shared" si="1"/>
        <v/>
      </c>
      <c r="J11" s="56" t="e">
        <f t="shared" ref="J11:J18" si="3">(F11-E11)/E11</f>
        <v>#VALUE!</v>
      </c>
      <c r="K11" s="4">
        <f>Indices!A9</f>
        <v>41275</v>
      </c>
    </row>
    <row r="12" spans="1:12" ht="15" thickBot="1" x14ac:dyDescent="0.4">
      <c r="A12" s="24"/>
      <c r="B12" s="41"/>
      <c r="C12" s="14"/>
      <c r="D12" s="13"/>
      <c r="E12" s="15" t="str">
        <f>IF(C12&lt;&gt;0,VLOOKUP($H$2,Indices!$A$2:$C$399,2,FALSE),"")</f>
        <v/>
      </c>
      <c r="F12" s="27" t="str">
        <f>IF(A12&lt;&gt;"",VLOOKUP(A12,Indices!$A$2:$C$399,2,FALSE),"")</f>
        <v/>
      </c>
      <c r="G12" s="28" t="str">
        <f t="shared" si="0"/>
        <v/>
      </c>
      <c r="H12" s="57" t="str">
        <f t="shared" si="1"/>
        <v/>
      </c>
      <c r="J12" s="56" t="e">
        <f t="shared" si="3"/>
        <v>#VALUE!</v>
      </c>
      <c r="K12" s="4">
        <f>Indices!A10</f>
        <v>41306</v>
      </c>
    </row>
    <row r="13" spans="1:12" ht="15" thickBot="1" x14ac:dyDescent="0.4">
      <c r="A13" s="24"/>
      <c r="B13" s="41"/>
      <c r="C13" s="14"/>
      <c r="D13" s="13"/>
      <c r="E13" s="15" t="str">
        <f>IF(C13&lt;&gt;0,VLOOKUP($H$2,Indices!$A$2:$C$399,2,FALSE),"")</f>
        <v/>
      </c>
      <c r="F13" s="27" t="str">
        <f>IF(A13&lt;&gt;"",VLOOKUP(A13,Indices!$A$2:$C$399,2,FALSE),"")</f>
        <v/>
      </c>
      <c r="G13" s="28" t="str">
        <f t="shared" si="0"/>
        <v/>
      </c>
      <c r="H13" s="57" t="str">
        <f t="shared" si="1"/>
        <v/>
      </c>
      <c r="J13" s="56" t="e">
        <f t="shared" si="3"/>
        <v>#VALUE!</v>
      </c>
      <c r="K13" s="4">
        <f>Indices!A11</f>
        <v>41334</v>
      </c>
    </row>
    <row r="14" spans="1:12" ht="15" thickBot="1" x14ac:dyDescent="0.4">
      <c r="A14" s="24"/>
      <c r="B14" s="41"/>
      <c r="C14" s="14"/>
      <c r="D14" s="13"/>
      <c r="E14" s="15" t="str">
        <f>IF(C14&lt;&gt;0,VLOOKUP($H$2,Indices!$A$2:$C$399,2,FALSE),"")</f>
        <v/>
      </c>
      <c r="F14" s="27" t="str">
        <f>IF(A14&lt;&gt;"",VLOOKUP(A14,Indices!$A$2:$C$399,2,FALSE),"")</f>
        <v/>
      </c>
      <c r="G14" s="28" t="str">
        <f t="shared" si="0"/>
        <v/>
      </c>
      <c r="H14" s="57" t="str">
        <f t="shared" si="1"/>
        <v/>
      </c>
      <c r="J14" s="56" t="e">
        <f t="shared" si="3"/>
        <v>#VALUE!</v>
      </c>
      <c r="K14" s="4">
        <f>Indices!A12</f>
        <v>41365</v>
      </c>
    </row>
    <row r="15" spans="1:12" ht="15" thickBot="1" x14ac:dyDescent="0.4">
      <c r="A15" s="24"/>
      <c r="B15" s="41"/>
      <c r="C15" s="14"/>
      <c r="D15" s="13"/>
      <c r="E15" s="15" t="str">
        <f>IF(C15&lt;&gt;0,VLOOKUP($H$2,Indices!$A$2:$C$399,2,FALSE),"")</f>
        <v/>
      </c>
      <c r="F15" s="27" t="str">
        <f>IF(A15&lt;&gt;"",VLOOKUP(A15,Indices!$A$2:$C$399,2,FALSE),"")</f>
        <v/>
      </c>
      <c r="G15" s="28" t="str">
        <f t="shared" si="0"/>
        <v/>
      </c>
      <c r="H15" s="57" t="str">
        <f t="shared" si="1"/>
        <v/>
      </c>
      <c r="J15" s="56" t="e">
        <f t="shared" si="3"/>
        <v>#VALUE!</v>
      </c>
      <c r="K15" s="4">
        <f>Indices!A13</f>
        <v>41395</v>
      </c>
    </row>
    <row r="16" spans="1:12" ht="15" thickBot="1" x14ac:dyDescent="0.4">
      <c r="A16" s="24"/>
      <c r="B16" s="41"/>
      <c r="C16" s="14"/>
      <c r="D16" s="13"/>
      <c r="E16" s="15" t="str">
        <f>IF(C16&lt;&gt;0,VLOOKUP($H$2,Indices!$A$2:$C$399,2,FALSE),"")</f>
        <v/>
      </c>
      <c r="F16" s="27" t="str">
        <f>IF(A16&lt;&gt;"",VLOOKUP(A16,Indices!$A$2:$C$399,2,FALSE),"")</f>
        <v/>
      </c>
      <c r="G16" s="28" t="str">
        <f t="shared" si="0"/>
        <v/>
      </c>
      <c r="H16" s="57" t="str">
        <f t="shared" si="1"/>
        <v/>
      </c>
      <c r="J16" s="56" t="e">
        <f t="shared" si="3"/>
        <v>#VALUE!</v>
      </c>
      <c r="K16" s="4">
        <f>Indices!A14</f>
        <v>41426</v>
      </c>
      <c r="L16" s="59"/>
    </row>
    <row r="17" spans="1:12" ht="15" thickBot="1" x14ac:dyDescent="0.4">
      <c r="A17" s="24"/>
      <c r="B17" s="41"/>
      <c r="C17" s="14"/>
      <c r="D17" s="13"/>
      <c r="E17" s="15" t="str">
        <f>IF(C17&lt;&gt;0,VLOOKUP($H$2,Indices!$A$2:$C$399,2,FALSE),"")</f>
        <v/>
      </c>
      <c r="F17" s="27" t="str">
        <f>IF(A17&lt;&gt;"",VLOOKUP(A17,Indices!$A$2:$C$399,2,FALSE),"")</f>
        <v/>
      </c>
      <c r="G17" s="28" t="str">
        <f t="shared" si="0"/>
        <v/>
      </c>
      <c r="H17" s="57" t="str">
        <f t="shared" si="1"/>
        <v/>
      </c>
      <c r="J17" s="56" t="e">
        <f t="shared" si="3"/>
        <v>#VALUE!</v>
      </c>
      <c r="K17" s="4">
        <f>Indices!A15</f>
        <v>41456</v>
      </c>
      <c r="L17" s="59"/>
    </row>
    <row r="18" spans="1:12" ht="15" thickBot="1" x14ac:dyDescent="0.4">
      <c r="A18" s="24"/>
      <c r="B18" s="41"/>
      <c r="C18" s="14"/>
      <c r="D18" s="13"/>
      <c r="E18" s="15" t="str">
        <f>IF(C18&lt;&gt;0,VLOOKUP($H$2,Indices!$A$2:$C$399,2,FALSE),"")</f>
        <v/>
      </c>
      <c r="F18" s="27" t="str">
        <f>IF(A18&lt;&gt;"",VLOOKUP(A18,Indices!$A$2:$C$399,2,FALSE),"")</f>
        <v/>
      </c>
      <c r="G18" s="28" t="str">
        <f t="shared" si="0"/>
        <v/>
      </c>
      <c r="H18" s="57" t="str">
        <f t="shared" si="1"/>
        <v/>
      </c>
      <c r="J18" s="56" t="e">
        <f t="shared" si="3"/>
        <v>#VALUE!</v>
      </c>
      <c r="K18" s="4">
        <f>Indices!A16</f>
        <v>41487</v>
      </c>
    </row>
    <row r="19" spans="1:12" ht="15" thickBot="1" x14ac:dyDescent="0.4">
      <c r="A19" s="24"/>
      <c r="B19" s="41"/>
      <c r="C19" s="14"/>
      <c r="D19" s="13"/>
      <c r="E19" s="15" t="str">
        <f>IF(C19&lt;&gt;0,VLOOKUP($H$2,Indices!$A$2:$C$399,2,FALSE),"")</f>
        <v/>
      </c>
      <c r="F19" s="27" t="str">
        <f>IF(A19&lt;&gt;"",VLOOKUP(A19,Indices!$A$2:$C$399,2,FALSE),"")</f>
        <v/>
      </c>
      <c r="G19" s="28" t="str">
        <f t="shared" si="0"/>
        <v/>
      </c>
      <c r="H19" s="57" t="str">
        <f t="shared" si="1"/>
        <v/>
      </c>
      <c r="K19" s="4">
        <f>Indices!A17</f>
        <v>41518</v>
      </c>
    </row>
    <row r="20" spans="1:12" ht="15" thickBot="1" x14ac:dyDescent="0.4">
      <c r="A20" s="24"/>
      <c r="B20" s="41"/>
      <c r="C20" s="14"/>
      <c r="D20" s="13"/>
      <c r="E20" s="15" t="str">
        <f>IF(C20&lt;&gt;0,VLOOKUP($H$2,Indices!$A$2:$C$399,2,FALSE),"")</f>
        <v/>
      </c>
      <c r="F20" s="27" t="str">
        <f>IF(A20&lt;&gt;"",VLOOKUP(A20,Indices!$A$2:$C$399,2,FALSE),"")</f>
        <v/>
      </c>
      <c r="G20" s="28" t="str">
        <f t="shared" si="0"/>
        <v/>
      </c>
      <c r="H20" s="57" t="str">
        <f t="shared" si="1"/>
        <v/>
      </c>
      <c r="K20" s="4">
        <f>Indices!A18</f>
        <v>41548</v>
      </c>
    </row>
    <row r="21" spans="1:12" ht="15" thickBot="1" x14ac:dyDescent="0.4">
      <c r="A21" s="24"/>
      <c r="B21" s="41"/>
      <c r="C21" s="14"/>
      <c r="D21" s="13"/>
      <c r="E21" s="15" t="str">
        <f>IF(C21&lt;&gt;0,VLOOKUP($H$2,Indices!$A$2:$C$399,2,FALSE),"")</f>
        <v/>
      </c>
      <c r="F21" s="27" t="str">
        <f>IF(A21&lt;&gt;"",VLOOKUP(A21,Indices!$A$2:$C$399,2,FALSE),"")</f>
        <v/>
      </c>
      <c r="G21" s="28" t="str">
        <f t="shared" si="0"/>
        <v/>
      </c>
      <c r="H21" s="57" t="str">
        <f t="shared" si="1"/>
        <v/>
      </c>
      <c r="K21" s="4">
        <f>Indices!A19</f>
        <v>41579</v>
      </c>
    </row>
    <row r="22" spans="1:12" ht="15" thickBot="1" x14ac:dyDescent="0.4">
      <c r="A22" s="24"/>
      <c r="B22" s="41"/>
      <c r="C22" s="14"/>
      <c r="D22" s="13"/>
      <c r="E22" s="15" t="str">
        <f>IF(C22&lt;&gt;0,VLOOKUP($H$2,Indices!$A$2:$C$399,2,FALSE),"")</f>
        <v/>
      </c>
      <c r="F22" s="27" t="str">
        <f>IF(A22&lt;&gt;"",VLOOKUP(A22,Indices!$A$2:$C$399,2,FALSE),"")</f>
        <v/>
      </c>
      <c r="G22" s="28" t="str">
        <f t="shared" si="0"/>
        <v/>
      </c>
      <c r="H22" s="57" t="str">
        <f t="shared" si="1"/>
        <v/>
      </c>
      <c r="K22" s="4">
        <f>Indices!A20</f>
        <v>41609</v>
      </c>
    </row>
    <row r="23" spans="1:12" ht="15" thickBot="1" x14ac:dyDescent="0.4">
      <c r="A23" s="24"/>
      <c r="B23" s="41"/>
      <c r="C23" s="14"/>
      <c r="D23" s="13"/>
      <c r="E23" s="15" t="str">
        <f>IF(C23&lt;&gt;0,VLOOKUP($H$2,Indices!$A$2:$C$399,2,FALSE),"")</f>
        <v/>
      </c>
      <c r="F23" s="27" t="str">
        <f>IF(A23&lt;&gt;"",VLOOKUP(A23,Indices!$A$2:$C$399,2,FALSE),"")</f>
        <v/>
      </c>
      <c r="G23" s="28" t="str">
        <f t="shared" si="0"/>
        <v/>
      </c>
      <c r="H23" s="57" t="str">
        <f t="shared" si="1"/>
        <v/>
      </c>
      <c r="K23" s="4">
        <f>Indices!A21</f>
        <v>41640</v>
      </c>
    </row>
    <row r="24" spans="1:12" ht="15" thickBot="1" x14ac:dyDescent="0.4">
      <c r="A24" s="24"/>
      <c r="B24" s="41"/>
      <c r="C24" s="14"/>
      <c r="D24" s="13"/>
      <c r="E24" s="15" t="str">
        <f>IF(C24&lt;&gt;0,VLOOKUP($H$2,Indices!$A$2:$C$399,2,FALSE),"")</f>
        <v/>
      </c>
      <c r="F24" s="27" t="str">
        <f>IF(A24&lt;&gt;"",VLOOKUP(A24,Indices!$A$2:$C$399,2,FALSE),"")</f>
        <v/>
      </c>
      <c r="G24" s="28" t="str">
        <f t="shared" si="0"/>
        <v/>
      </c>
      <c r="H24" s="57" t="str">
        <f t="shared" si="1"/>
        <v/>
      </c>
      <c r="K24" s="4">
        <f>Indices!A22</f>
        <v>41671</v>
      </c>
    </row>
    <row r="25" spans="1:12" ht="15" thickBot="1" x14ac:dyDescent="0.4">
      <c r="A25" s="24"/>
      <c r="B25" s="41"/>
      <c r="C25" s="14"/>
      <c r="D25" s="13"/>
      <c r="E25" s="15" t="str">
        <f>IF(C25&lt;&gt;0,VLOOKUP($H$2,Indices!$A$2:$C$399,2,FALSE),"")</f>
        <v/>
      </c>
      <c r="F25" s="27" t="str">
        <f>IF(A25&lt;&gt;"",VLOOKUP(A25,Indices!$A$2:$C$399,2,FALSE),"")</f>
        <v/>
      </c>
      <c r="G25" s="28" t="str">
        <f t="shared" si="0"/>
        <v/>
      </c>
      <c r="H25" s="57" t="str">
        <f t="shared" si="1"/>
        <v/>
      </c>
      <c r="K25" s="4">
        <f>Indices!A23</f>
        <v>41699</v>
      </c>
    </row>
    <row r="26" spans="1:12" ht="15" thickBot="1" x14ac:dyDescent="0.4">
      <c r="A26" s="24"/>
      <c r="B26" s="41"/>
      <c r="C26" s="14"/>
      <c r="D26" s="13"/>
      <c r="E26" s="15" t="str">
        <f>IF(C26&lt;&gt;0,VLOOKUP($H$2,Indices!$A$2:$C$399,2,FALSE),"")</f>
        <v/>
      </c>
      <c r="F26" s="27" t="str">
        <f>IF(A26&lt;&gt;"",VLOOKUP(A26,Indices!$A$2:$C$399,2,FALSE),"")</f>
        <v/>
      </c>
      <c r="G26" s="28" t="str">
        <f t="shared" si="0"/>
        <v/>
      </c>
      <c r="H26" s="57" t="str">
        <f t="shared" si="1"/>
        <v/>
      </c>
      <c r="K26" s="4">
        <f>Indices!A24</f>
        <v>41730</v>
      </c>
    </row>
    <row r="27" spans="1:12" ht="15" thickBot="1" x14ac:dyDescent="0.4">
      <c r="A27" s="24"/>
      <c r="B27" s="41"/>
      <c r="C27" s="14"/>
      <c r="D27" s="13"/>
      <c r="E27" s="15" t="str">
        <f>IF(C27&lt;&gt;0,VLOOKUP($H$2,Indices!$A$2:$C$399,2,FALSE),"")</f>
        <v/>
      </c>
      <c r="F27" s="27" t="str">
        <f>IF(A27&lt;&gt;"",VLOOKUP(A27,Indices!$A$2:$C$399,2,FALSE),"")</f>
        <v/>
      </c>
      <c r="G27" s="28" t="str">
        <f t="shared" si="0"/>
        <v/>
      </c>
      <c r="H27" s="57" t="str">
        <f t="shared" si="1"/>
        <v/>
      </c>
      <c r="K27" s="4">
        <f>Indices!A25</f>
        <v>41760</v>
      </c>
    </row>
    <row r="28" spans="1:12" ht="15" thickBot="1" x14ac:dyDescent="0.4">
      <c r="A28" s="24"/>
      <c r="B28" s="41"/>
      <c r="C28" s="14"/>
      <c r="D28" s="13"/>
      <c r="E28" s="15" t="str">
        <f>IF(C28&lt;&gt;0,VLOOKUP($H$2,Indices!$A$2:$C$399,2,FALSE),"")</f>
        <v/>
      </c>
      <c r="F28" s="27" t="str">
        <f>IF(A28&lt;&gt;"",VLOOKUP(A28,Indices!$A$2:$C$399,2,FALSE),"")</f>
        <v/>
      </c>
      <c r="G28" s="28" t="str">
        <f t="shared" si="0"/>
        <v/>
      </c>
      <c r="H28" s="64" t="str">
        <f t="shared" si="1"/>
        <v/>
      </c>
      <c r="K28" s="4">
        <f>Indices!A26</f>
        <v>41791</v>
      </c>
    </row>
    <row r="29" spans="1:12" ht="15" thickBot="1" x14ac:dyDescent="0.4">
      <c r="A29" s="24"/>
      <c r="B29" s="41"/>
      <c r="C29" s="14"/>
      <c r="D29" s="13"/>
      <c r="E29" s="15" t="str">
        <f>IF(C29&lt;&gt;0,VLOOKUP($H$2,Indices!$A$2:$C$399,2,FALSE),"")</f>
        <v/>
      </c>
      <c r="F29" s="27" t="str">
        <f>IF(A29&lt;&gt;"",VLOOKUP(A29,Indices!$A$2:$C$399,2,FALSE),"")</f>
        <v/>
      </c>
      <c r="G29" s="28" t="str">
        <f t="shared" si="0"/>
        <v/>
      </c>
      <c r="H29" s="65" t="str">
        <f t="shared" si="1"/>
        <v/>
      </c>
      <c r="K29" s="4">
        <f>Indices!A27</f>
        <v>41821</v>
      </c>
    </row>
    <row r="30" spans="1:12" ht="15" thickBot="1" x14ac:dyDescent="0.4">
      <c r="A30" s="24"/>
      <c r="B30" s="41"/>
      <c r="C30" s="14"/>
      <c r="D30" s="13"/>
      <c r="E30" s="15" t="str">
        <f>IF(C30&lt;&gt;0,VLOOKUP($H$2,Indices!$A$2:$C$399,2,FALSE),"")</f>
        <v/>
      </c>
      <c r="F30" s="27" t="str">
        <f>IF(A30&lt;&gt;"",VLOOKUP(A30,Indices!$A$2:$C$399,2,FALSE),"")</f>
        <v/>
      </c>
      <c r="G30" s="28" t="str">
        <f t="shared" si="0"/>
        <v/>
      </c>
      <c r="H30" s="65" t="str">
        <f t="shared" si="1"/>
        <v/>
      </c>
      <c r="K30" s="4">
        <f>Indices!A28</f>
        <v>41852</v>
      </c>
    </row>
    <row r="31" spans="1:12" ht="15" thickBot="1" x14ac:dyDescent="0.4">
      <c r="A31" s="24"/>
      <c r="B31" s="41"/>
      <c r="C31" s="14"/>
      <c r="D31" s="13"/>
      <c r="E31" s="15" t="str">
        <f>IF(C31&lt;&gt;0,VLOOKUP($H$2,Indices!$A$2:$C$399,2,FALSE),"")</f>
        <v/>
      </c>
      <c r="F31" s="27" t="str">
        <f>IF(A31&lt;&gt;"",VLOOKUP(A31,Indices!$A$2:$C$399,2,FALSE),"")</f>
        <v/>
      </c>
      <c r="G31" s="28" t="str">
        <f t="shared" si="0"/>
        <v/>
      </c>
      <c r="H31" s="65" t="str">
        <f t="shared" si="1"/>
        <v/>
      </c>
      <c r="K31" s="4">
        <f>Indices!A29</f>
        <v>41883</v>
      </c>
    </row>
    <row r="32" spans="1:12" ht="15" thickBot="1" x14ac:dyDescent="0.4">
      <c r="A32" s="24"/>
      <c r="B32" s="41"/>
      <c r="C32" s="14"/>
      <c r="D32" s="13"/>
      <c r="E32" s="15" t="str">
        <f>IF(C32&lt;&gt;0,VLOOKUP($H$2,Indices!$A$2:$C$399,2,FALSE),"")</f>
        <v/>
      </c>
      <c r="F32" s="27" t="str">
        <f>IF(A32&lt;&gt;"",VLOOKUP(A32,Indices!$A$2:$C$399,2,FALSE),"")</f>
        <v/>
      </c>
      <c r="G32" s="28" t="str">
        <f t="shared" si="0"/>
        <v/>
      </c>
      <c r="H32" s="63" t="str">
        <f t="shared" si="1"/>
        <v/>
      </c>
      <c r="K32" s="4">
        <f>Indices!A30</f>
        <v>41913</v>
      </c>
    </row>
    <row r="33" spans="1:11" ht="15" thickBot="1" x14ac:dyDescent="0.4">
      <c r="A33" s="24"/>
      <c r="B33" s="41"/>
      <c r="C33" s="14"/>
      <c r="D33" s="13"/>
      <c r="E33" s="15" t="str">
        <f>IF(C33&lt;&gt;0,VLOOKUP($H$2,Indices!$A$2:$C$399,2,FALSE),"")</f>
        <v/>
      </c>
      <c r="F33" s="27" t="str">
        <f>IF(A33&lt;&gt;"",VLOOKUP(A33,Indices!$A$2:$C$399,2,FALSE),"")</f>
        <v/>
      </c>
      <c r="G33" s="28" t="str">
        <f t="shared" si="0"/>
        <v/>
      </c>
      <c r="H33" s="63" t="str">
        <f t="shared" si="1"/>
        <v/>
      </c>
      <c r="K33" s="4">
        <f>Indices!A31</f>
        <v>41944</v>
      </c>
    </row>
    <row r="34" spans="1:11" ht="15" thickBot="1" x14ac:dyDescent="0.4">
      <c r="A34" s="24"/>
      <c r="B34" s="41"/>
      <c r="C34" s="14"/>
      <c r="D34" s="13"/>
      <c r="E34" s="15" t="str">
        <f>IF(C34&lt;&gt;0,VLOOKUP($H$2,Indices!$A$2:$C$399,2,FALSE),"")</f>
        <v/>
      </c>
      <c r="F34" s="27" t="str">
        <f>IF(A34&lt;&gt;"",VLOOKUP(A34,Indices!$A$2:$C$399,2,FALSE),"")</f>
        <v/>
      </c>
      <c r="G34" s="28" t="str">
        <f t="shared" si="0"/>
        <v/>
      </c>
      <c r="H34" s="63" t="str">
        <f t="shared" si="1"/>
        <v/>
      </c>
      <c r="K34" s="4">
        <f>Indices!A32</f>
        <v>41974</v>
      </c>
    </row>
    <row r="35" spans="1:11" ht="15" thickBot="1" x14ac:dyDescent="0.4">
      <c r="A35" s="24"/>
      <c r="B35" s="41"/>
      <c r="C35" s="14"/>
      <c r="D35" s="13"/>
      <c r="E35" s="15" t="str">
        <f>IF(C35&lt;&gt;0,VLOOKUP($H$2,Indices!$A$2:$C$399,2,FALSE),"")</f>
        <v/>
      </c>
      <c r="F35" s="27" t="str">
        <f>IF(A35&lt;&gt;"",VLOOKUP(A35,Indices!$A$2:$C$399,2,FALSE),"")</f>
        <v/>
      </c>
      <c r="G35" s="28" t="str">
        <f t="shared" si="0"/>
        <v/>
      </c>
      <c r="H35" s="63" t="str">
        <f t="shared" si="1"/>
        <v/>
      </c>
      <c r="K35" s="4">
        <f>Indices!A33</f>
        <v>42005</v>
      </c>
    </row>
    <row r="36" spans="1:11" ht="15" thickBot="1" x14ac:dyDescent="0.4">
      <c r="A36" s="24"/>
      <c r="B36" s="41"/>
      <c r="C36" s="14"/>
      <c r="D36" s="13"/>
      <c r="E36" s="15" t="str">
        <f>IF(C36&lt;&gt;0,VLOOKUP($H$2,Indices!$A$2:$C$399,2,FALSE),"")</f>
        <v/>
      </c>
      <c r="F36" s="27" t="str">
        <f>IF(A36&lt;&gt;"",VLOOKUP(A36,Indices!$A$2:$C$399,2,FALSE),"")</f>
        <v/>
      </c>
      <c r="G36" s="28" t="str">
        <f t="shared" si="0"/>
        <v/>
      </c>
      <c r="H36" s="63" t="str">
        <f t="shared" si="1"/>
        <v/>
      </c>
      <c r="K36" s="4">
        <f>Indices!A34</f>
        <v>42036</v>
      </c>
    </row>
    <row r="37" spans="1:11" ht="15" thickBot="1" x14ac:dyDescent="0.4">
      <c r="A37" s="24"/>
      <c r="B37" s="41"/>
      <c r="C37" s="14"/>
      <c r="D37" s="13"/>
      <c r="E37" s="15" t="str">
        <f>IF(C37&lt;&gt;0,VLOOKUP($H$2,Indices!$A$2:$C$399,2,FALSE),"")</f>
        <v/>
      </c>
      <c r="F37" s="27" t="str">
        <f>IF(A37&lt;&gt;"",VLOOKUP(A37,Indices!$A$2:$C$399,2,FALSE),"")</f>
        <v/>
      </c>
      <c r="G37" s="28" t="str">
        <f t="shared" si="0"/>
        <v/>
      </c>
      <c r="H37" s="63" t="str">
        <f t="shared" si="1"/>
        <v/>
      </c>
      <c r="K37" s="4">
        <f>Indices!A35</f>
        <v>42064</v>
      </c>
    </row>
    <row r="38" spans="1:11" ht="15" thickBot="1" x14ac:dyDescent="0.4">
      <c r="A38" s="24"/>
      <c r="B38" s="41"/>
      <c r="C38" s="14"/>
      <c r="D38" s="13"/>
      <c r="E38" s="15" t="str">
        <f>IF(C38&lt;&gt;0,VLOOKUP($H$2,Indices!$A$2:$C$399,2,FALSE),"")</f>
        <v/>
      </c>
      <c r="F38" s="27" t="str">
        <f>IF(A38&lt;&gt;"",VLOOKUP(A38,Indices!$A$2:$C$399,2,FALSE),"")</f>
        <v/>
      </c>
      <c r="G38" s="28" t="str">
        <f t="shared" si="0"/>
        <v/>
      </c>
      <c r="H38" s="63" t="str">
        <f t="shared" si="1"/>
        <v/>
      </c>
      <c r="K38" s="4">
        <f>Indices!A36</f>
        <v>42095</v>
      </c>
    </row>
    <row r="39" spans="1:11" ht="15" thickBot="1" x14ac:dyDescent="0.4">
      <c r="A39" s="24"/>
      <c r="B39" s="41"/>
      <c r="C39" s="14"/>
      <c r="D39" s="13"/>
      <c r="E39" s="15" t="str">
        <f>IF(C39&lt;&gt;0,VLOOKUP($H$2,Indices!$A$2:$C$399,2,FALSE),"")</f>
        <v/>
      </c>
      <c r="F39" s="27" t="str">
        <f>IF(A39&lt;&gt;"",VLOOKUP(A39,Indices!$A$2:$C$399,2,FALSE),"")</f>
        <v/>
      </c>
      <c r="G39" s="28" t="str">
        <f t="shared" si="0"/>
        <v/>
      </c>
      <c r="H39" s="63" t="str">
        <f t="shared" si="1"/>
        <v/>
      </c>
      <c r="K39" s="4">
        <f>Indices!A37</f>
        <v>42125</v>
      </c>
    </row>
    <row r="40" spans="1:11" ht="15" thickBot="1" x14ac:dyDescent="0.4">
      <c r="A40" s="24"/>
      <c r="B40" s="41"/>
      <c r="C40" s="14"/>
      <c r="D40" s="13"/>
      <c r="E40" s="15" t="str">
        <f>IF(C40&lt;&gt;0,VLOOKUP($H$2,Indices!$A$2:$C$399,2,FALSE),"")</f>
        <v/>
      </c>
      <c r="F40" s="27" t="str">
        <f>IF(A40&lt;&gt;"",VLOOKUP(A40,Indices!$A$2:$C$399,2,FALSE),"")</f>
        <v/>
      </c>
      <c r="G40" s="28" t="str">
        <f t="shared" si="0"/>
        <v/>
      </c>
      <c r="H40" s="63" t="str">
        <f t="shared" si="1"/>
        <v/>
      </c>
      <c r="K40" s="4">
        <f>Indices!A38</f>
        <v>42156</v>
      </c>
    </row>
    <row r="41" spans="1:11" ht="15" thickBot="1" x14ac:dyDescent="0.4">
      <c r="A41" s="24"/>
      <c r="B41" s="41"/>
      <c r="C41" s="14"/>
      <c r="D41" s="13"/>
      <c r="E41" s="15" t="str">
        <f>IF(C41&lt;&gt;0,VLOOKUP($H$2,Indices!$A$2:$C$399,2,FALSE),"")</f>
        <v/>
      </c>
      <c r="F41" s="27" t="str">
        <f>IF(A41&lt;&gt;"",VLOOKUP(A41,Indices!$A$2:$C$399,2,FALSE),"")</f>
        <v/>
      </c>
      <c r="G41" s="28" t="str">
        <f t="shared" si="0"/>
        <v/>
      </c>
      <c r="H41" s="63" t="str">
        <f t="shared" si="1"/>
        <v/>
      </c>
      <c r="K41" s="4">
        <f>Indices!A39</f>
        <v>42186</v>
      </c>
    </row>
    <row r="42" spans="1:11" ht="15" thickBot="1" x14ac:dyDescent="0.4">
      <c r="A42" s="24"/>
      <c r="B42" s="41"/>
      <c r="C42" s="14"/>
      <c r="D42" s="13"/>
      <c r="E42" s="15" t="str">
        <f>IF(C42&lt;&gt;0,VLOOKUP($H$2,Indices!$A$2:$C$399,2,FALSE),"")</f>
        <v/>
      </c>
      <c r="F42" s="27" t="str">
        <f>IF(A42&lt;&gt;"",VLOOKUP(A42,Indices!$A$2:$C$399,2,FALSE),"")</f>
        <v/>
      </c>
      <c r="G42" s="28" t="str">
        <f t="shared" si="0"/>
        <v/>
      </c>
      <c r="H42" s="63" t="str">
        <f t="shared" si="1"/>
        <v/>
      </c>
      <c r="K42" s="4">
        <f>Indices!A40</f>
        <v>42217</v>
      </c>
    </row>
    <row r="43" spans="1:11" ht="15" thickBot="1" x14ac:dyDescent="0.4">
      <c r="A43" s="24"/>
      <c r="B43" s="41"/>
      <c r="C43" s="14"/>
      <c r="D43" s="13"/>
      <c r="E43" s="15" t="str">
        <f>IF(C43&lt;&gt;0,VLOOKUP($H$2,Indices!$A$2:$C$399,2,FALSE),"")</f>
        <v/>
      </c>
      <c r="F43" s="27" t="str">
        <f>IF(A43&lt;&gt;"",VLOOKUP(A43,Indices!$A$2:$C$399,2,FALSE),"")</f>
        <v/>
      </c>
      <c r="G43" s="28" t="str">
        <f t="shared" si="0"/>
        <v/>
      </c>
      <c r="H43" s="63" t="str">
        <f t="shared" si="1"/>
        <v/>
      </c>
      <c r="K43" s="4">
        <f>Indices!A41</f>
        <v>42248</v>
      </c>
    </row>
    <row r="44" spans="1:11" ht="15" thickBot="1" x14ac:dyDescent="0.4">
      <c r="A44" s="18"/>
      <c r="B44" s="42"/>
      <c r="C44" s="20"/>
      <c r="D44" s="19"/>
      <c r="E44" s="21" t="str">
        <f>IF(C44&lt;&gt;0,VLOOKUP($H$2,Indices!$A$2:$C$399,2,FALSE),"")</f>
        <v/>
      </c>
      <c r="F44" s="50" t="str">
        <f>IF(A44&lt;&gt;"",VLOOKUP(A44,Indices!$A$2:$C$399,2,FALSE),"")</f>
        <v/>
      </c>
      <c r="G44" s="51" t="str">
        <f t="shared" si="0"/>
        <v/>
      </c>
      <c r="H44" s="46" t="str">
        <f t="shared" si="1"/>
        <v/>
      </c>
      <c r="K44" s="4">
        <f>Indices!A42</f>
        <v>42278</v>
      </c>
    </row>
    <row r="45" spans="1:11" ht="15" thickTop="1" x14ac:dyDescent="0.35">
      <c r="A45" s="5"/>
      <c r="C45" s="7"/>
      <c r="E45" s="8"/>
      <c r="F45" s="11" t="s">
        <v>14</v>
      </c>
      <c r="G45" s="10"/>
      <c r="H45" s="6">
        <f>SUM(H4:H44)</f>
        <v>1</v>
      </c>
      <c r="K45" s="4">
        <f>Indices!A43</f>
        <v>42309</v>
      </c>
    </row>
    <row r="46" spans="1:11" x14ac:dyDescent="0.35">
      <c r="A46" s="5"/>
      <c r="C46" s="7"/>
      <c r="E46" s="8"/>
      <c r="F46" s="8"/>
      <c r="G46" s="10"/>
      <c r="H46" s="6"/>
      <c r="K46" s="4">
        <f>Indices!A44</f>
        <v>42339</v>
      </c>
    </row>
    <row r="47" spans="1:11" x14ac:dyDescent="0.35">
      <c r="A47" s="5"/>
      <c r="C47" s="7"/>
      <c r="E47" s="8"/>
      <c r="F47" s="8"/>
      <c r="G47" s="10"/>
      <c r="H47" s="6"/>
      <c r="K47" s="4">
        <f>Indices!A45</f>
        <v>42370</v>
      </c>
    </row>
    <row r="48" spans="1:11" x14ac:dyDescent="0.35">
      <c r="K48" s="4">
        <f>Indices!A46</f>
        <v>42401</v>
      </c>
    </row>
    <row r="49" spans="11:11" x14ac:dyDescent="0.35">
      <c r="K49" s="4">
        <f>Indices!A47</f>
        <v>42430</v>
      </c>
    </row>
    <row r="50" spans="11:11" x14ac:dyDescent="0.35">
      <c r="K50" s="4">
        <f>Indices!A48</f>
        <v>42461</v>
      </c>
    </row>
    <row r="51" spans="11:11" x14ac:dyDescent="0.35">
      <c r="K51" s="4">
        <f>Indices!A49</f>
        <v>42491</v>
      </c>
    </row>
    <row r="52" spans="11:11" x14ac:dyDescent="0.35">
      <c r="K52" s="4">
        <f>Indices!A50</f>
        <v>42522</v>
      </c>
    </row>
    <row r="53" spans="11:11" x14ac:dyDescent="0.35">
      <c r="K53" s="4">
        <f>Indices!A51</f>
        <v>42552</v>
      </c>
    </row>
    <row r="54" spans="11:11" x14ac:dyDescent="0.35">
      <c r="K54" s="4">
        <f>Indices!A52</f>
        <v>42583</v>
      </c>
    </row>
    <row r="55" spans="11:11" x14ac:dyDescent="0.35">
      <c r="K55" s="4">
        <f>Indices!A53</f>
        <v>42614</v>
      </c>
    </row>
    <row r="56" spans="11:11" x14ac:dyDescent="0.35">
      <c r="K56" s="4">
        <f>Indices!A54</f>
        <v>42644</v>
      </c>
    </row>
    <row r="57" spans="11:11" x14ac:dyDescent="0.35">
      <c r="K57" s="4">
        <f>Indices!A55</f>
        <v>42675</v>
      </c>
    </row>
    <row r="58" spans="11:11" x14ac:dyDescent="0.35">
      <c r="K58" s="4">
        <f>Indices!A56</f>
        <v>42705</v>
      </c>
    </row>
    <row r="59" spans="11:11" x14ac:dyDescent="0.35">
      <c r="K59" s="4">
        <f>Indices!A57</f>
        <v>42736</v>
      </c>
    </row>
    <row r="60" spans="11:11" x14ac:dyDescent="0.35">
      <c r="K60" s="4">
        <f>Indices!A58</f>
        <v>42767</v>
      </c>
    </row>
    <row r="61" spans="11:11" x14ac:dyDescent="0.35">
      <c r="K61" s="4">
        <f>Indices!A59</f>
        <v>42795</v>
      </c>
    </row>
    <row r="62" spans="11:11" x14ac:dyDescent="0.35">
      <c r="K62" s="4">
        <f>Indices!A60</f>
        <v>42826</v>
      </c>
    </row>
    <row r="63" spans="11:11" x14ac:dyDescent="0.35">
      <c r="K63" s="4">
        <f>Indices!A61</f>
        <v>42856</v>
      </c>
    </row>
    <row r="64" spans="11:11" x14ac:dyDescent="0.35">
      <c r="K64" s="4">
        <f>Indices!A62</f>
        <v>42887</v>
      </c>
    </row>
    <row r="65" spans="11:11" x14ac:dyDescent="0.35">
      <c r="K65" s="4">
        <f>Indices!A63</f>
        <v>42917</v>
      </c>
    </row>
    <row r="66" spans="11:11" x14ac:dyDescent="0.35">
      <c r="K66" s="4">
        <f>Indices!A64</f>
        <v>42948</v>
      </c>
    </row>
    <row r="67" spans="11:11" x14ac:dyDescent="0.35">
      <c r="K67" s="4">
        <f>Indices!A65</f>
        <v>42979</v>
      </c>
    </row>
    <row r="68" spans="11:11" x14ac:dyDescent="0.35">
      <c r="K68" s="4">
        <f>Indices!A66</f>
        <v>43009</v>
      </c>
    </row>
    <row r="69" spans="11:11" x14ac:dyDescent="0.35">
      <c r="K69" s="4">
        <f>Indices!A67</f>
        <v>43040</v>
      </c>
    </row>
    <row r="70" spans="11:11" x14ac:dyDescent="0.35">
      <c r="K70" s="4">
        <f>Indices!A68</f>
        <v>43070</v>
      </c>
    </row>
    <row r="71" spans="11:11" x14ac:dyDescent="0.35">
      <c r="K71" s="4">
        <f>Indices!A69</f>
        <v>43101</v>
      </c>
    </row>
    <row r="72" spans="11:11" x14ac:dyDescent="0.35">
      <c r="K72" s="4">
        <f>Indices!A70</f>
        <v>43132</v>
      </c>
    </row>
    <row r="73" spans="11:11" x14ac:dyDescent="0.35">
      <c r="K73" s="4">
        <f>Indices!A71</f>
        <v>43160</v>
      </c>
    </row>
    <row r="74" spans="11:11" x14ac:dyDescent="0.35">
      <c r="K74" s="4">
        <f>Indices!A72</f>
        <v>43191</v>
      </c>
    </row>
    <row r="75" spans="11:11" x14ac:dyDescent="0.35">
      <c r="K75" s="4">
        <f>Indices!A73</f>
        <v>43221</v>
      </c>
    </row>
    <row r="76" spans="11:11" x14ac:dyDescent="0.35">
      <c r="K76" s="4">
        <f>Indices!A74</f>
        <v>43252</v>
      </c>
    </row>
    <row r="77" spans="11:11" x14ac:dyDescent="0.35">
      <c r="K77" s="4">
        <f>Indices!A75</f>
        <v>43282</v>
      </c>
    </row>
    <row r="78" spans="11:11" x14ac:dyDescent="0.35">
      <c r="K78" s="4">
        <f>Indices!A76</f>
        <v>43313</v>
      </c>
    </row>
    <row r="79" spans="11:11" x14ac:dyDescent="0.35">
      <c r="K79" s="4">
        <f>Indices!A77</f>
        <v>43344</v>
      </c>
    </row>
    <row r="80" spans="11:11" x14ac:dyDescent="0.35">
      <c r="K80" s="4">
        <f>Indices!A78</f>
        <v>43374</v>
      </c>
    </row>
    <row r="81" spans="11:11" x14ac:dyDescent="0.35">
      <c r="K81" s="4">
        <f>Indices!A79</f>
        <v>43405</v>
      </c>
    </row>
    <row r="82" spans="11:11" x14ac:dyDescent="0.35">
      <c r="K82" s="4">
        <f>Indices!A80</f>
        <v>43435</v>
      </c>
    </row>
    <row r="83" spans="11:11" x14ac:dyDescent="0.35">
      <c r="K83" s="4">
        <f>Indices!A81</f>
        <v>43466</v>
      </c>
    </row>
    <row r="84" spans="11:11" x14ac:dyDescent="0.35">
      <c r="K84" s="4">
        <f>Indices!A82</f>
        <v>43497</v>
      </c>
    </row>
    <row r="85" spans="11:11" x14ac:dyDescent="0.35">
      <c r="K85" s="4">
        <f>Indices!A83</f>
        <v>43525</v>
      </c>
    </row>
    <row r="86" spans="11:11" x14ac:dyDescent="0.35">
      <c r="K86" s="4">
        <f>Indices!A84</f>
        <v>43556</v>
      </c>
    </row>
    <row r="87" spans="11:11" x14ac:dyDescent="0.35">
      <c r="K87" s="4">
        <f>Indices!A85</f>
        <v>43586</v>
      </c>
    </row>
    <row r="88" spans="11:11" x14ac:dyDescent="0.35">
      <c r="K88" s="4">
        <f>Indices!A86</f>
        <v>43617</v>
      </c>
    </row>
    <row r="89" spans="11:11" x14ac:dyDescent="0.35">
      <c r="K89" s="4">
        <f>Indices!A87</f>
        <v>43647</v>
      </c>
    </row>
    <row r="90" spans="11:11" x14ac:dyDescent="0.35">
      <c r="K90" s="4">
        <f>Indices!A88</f>
        <v>43678</v>
      </c>
    </row>
    <row r="91" spans="11:11" x14ac:dyDescent="0.35">
      <c r="K91" s="4">
        <f>Indices!A89</f>
        <v>43709</v>
      </c>
    </row>
    <row r="92" spans="11:11" x14ac:dyDescent="0.35">
      <c r="K92" s="4">
        <f>Indices!A90</f>
        <v>43739</v>
      </c>
    </row>
    <row r="93" spans="11:11" x14ac:dyDescent="0.35">
      <c r="K93" s="4">
        <f>Indices!A91</f>
        <v>43770</v>
      </c>
    </row>
    <row r="94" spans="11:11" x14ac:dyDescent="0.35">
      <c r="K94" s="4">
        <f>Indices!A92</f>
        <v>43800</v>
      </c>
    </row>
    <row r="95" spans="11:11" x14ac:dyDescent="0.35">
      <c r="K95" s="4">
        <f>Indices!A93</f>
        <v>43831</v>
      </c>
    </row>
    <row r="96" spans="11:11" x14ac:dyDescent="0.35">
      <c r="K96" s="4">
        <f>Indices!A94</f>
        <v>43862</v>
      </c>
    </row>
    <row r="97" spans="11:11" x14ac:dyDescent="0.35">
      <c r="K97" s="4">
        <f>Indices!A95</f>
        <v>43891</v>
      </c>
    </row>
    <row r="98" spans="11:11" x14ac:dyDescent="0.35">
      <c r="K98" s="4">
        <f>Indices!A96</f>
        <v>43922</v>
      </c>
    </row>
    <row r="99" spans="11:11" x14ac:dyDescent="0.35">
      <c r="K99" s="4">
        <f>Indices!A97</f>
        <v>43952</v>
      </c>
    </row>
    <row r="100" spans="11:11" x14ac:dyDescent="0.35">
      <c r="K100" s="4">
        <f>Indices!A98</f>
        <v>43983</v>
      </c>
    </row>
    <row r="101" spans="11:11" x14ac:dyDescent="0.35">
      <c r="K101" s="4">
        <f>Indices!A99</f>
        <v>44013</v>
      </c>
    </row>
    <row r="102" spans="11:11" x14ac:dyDescent="0.35">
      <c r="K102" s="4">
        <f>Indices!A100</f>
        <v>44044</v>
      </c>
    </row>
    <row r="103" spans="11:11" x14ac:dyDescent="0.35">
      <c r="K103" s="4">
        <f>Indices!A101</f>
        <v>44075</v>
      </c>
    </row>
    <row r="104" spans="11:11" x14ac:dyDescent="0.35">
      <c r="K104" s="4">
        <f>Indices!A102</f>
        <v>44105</v>
      </c>
    </row>
    <row r="105" spans="11:11" x14ac:dyDescent="0.35">
      <c r="K105" s="4">
        <f>Indices!A103</f>
        <v>44136</v>
      </c>
    </row>
    <row r="106" spans="11:11" x14ac:dyDescent="0.35">
      <c r="K106" s="4">
        <f>Indices!A104</f>
        <v>44166</v>
      </c>
    </row>
    <row r="107" spans="11:11" x14ac:dyDescent="0.35">
      <c r="K107" s="4">
        <f>Indices!A105</f>
        <v>44197</v>
      </c>
    </row>
    <row r="108" spans="11:11" x14ac:dyDescent="0.35">
      <c r="K108" s="4">
        <f>Indices!A106</f>
        <v>44228</v>
      </c>
    </row>
    <row r="109" spans="11:11" x14ac:dyDescent="0.35">
      <c r="K109" s="4">
        <f>Indices!A107</f>
        <v>44256</v>
      </c>
    </row>
    <row r="110" spans="11:11" x14ac:dyDescent="0.35">
      <c r="K110" s="4">
        <f>Indices!A108</f>
        <v>44287</v>
      </c>
    </row>
    <row r="111" spans="11:11" x14ac:dyDescent="0.35">
      <c r="K111" s="4">
        <f>Indices!A109</f>
        <v>44317</v>
      </c>
    </row>
    <row r="112" spans="11:11" x14ac:dyDescent="0.35">
      <c r="K112" s="4">
        <f>Indices!A110</f>
        <v>44348</v>
      </c>
    </row>
    <row r="113" spans="11:11" x14ac:dyDescent="0.35">
      <c r="K113" s="4">
        <f>Indices!A111</f>
        <v>44378</v>
      </c>
    </row>
    <row r="114" spans="11:11" x14ac:dyDescent="0.35">
      <c r="K114" s="4">
        <f>Indices!A112</f>
        <v>44409</v>
      </c>
    </row>
    <row r="115" spans="11:11" x14ac:dyDescent="0.35">
      <c r="K115" s="4">
        <f>Indices!A113</f>
        <v>44440</v>
      </c>
    </row>
    <row r="116" spans="11:11" x14ac:dyDescent="0.35">
      <c r="K116" s="4">
        <f>Indices!A114</f>
        <v>44470</v>
      </c>
    </row>
    <row r="117" spans="11:11" x14ac:dyDescent="0.35">
      <c r="K117" s="4">
        <f>Indices!A115</f>
        <v>44501</v>
      </c>
    </row>
    <row r="118" spans="11:11" x14ac:dyDescent="0.35">
      <c r="K118" s="4">
        <f>Indices!A116</f>
        <v>44531</v>
      </c>
    </row>
    <row r="119" spans="11:11" x14ac:dyDescent="0.35">
      <c r="K119" s="4">
        <f>Indices!A117</f>
        <v>44562</v>
      </c>
    </row>
    <row r="120" spans="11:11" x14ac:dyDescent="0.35">
      <c r="K120" s="4">
        <f>Indices!A118</f>
        <v>44593</v>
      </c>
    </row>
    <row r="121" spans="11:11" x14ac:dyDescent="0.35">
      <c r="K121" s="4">
        <f>Indices!A119</f>
        <v>44621</v>
      </c>
    </row>
    <row r="122" spans="11:11" x14ac:dyDescent="0.35">
      <c r="K122" s="4">
        <f>Indices!A120</f>
        <v>44652</v>
      </c>
    </row>
    <row r="123" spans="11:11" x14ac:dyDescent="0.35">
      <c r="K123" s="4">
        <f>Indices!A121</f>
        <v>44682</v>
      </c>
    </row>
    <row r="124" spans="11:11" x14ac:dyDescent="0.35">
      <c r="K124" s="4">
        <f>Indices!A122</f>
        <v>44713</v>
      </c>
    </row>
    <row r="125" spans="11:11" x14ac:dyDescent="0.35">
      <c r="K125" s="4">
        <f>Indices!A123</f>
        <v>44743</v>
      </c>
    </row>
    <row r="126" spans="11:11" x14ac:dyDescent="0.35">
      <c r="K126" s="4">
        <f>Indices!A124</f>
        <v>44774</v>
      </c>
    </row>
    <row r="127" spans="11:11" x14ac:dyDescent="0.35">
      <c r="K127" s="4">
        <f>Indices!A125</f>
        <v>44805</v>
      </c>
    </row>
    <row r="128" spans="11:11" x14ac:dyDescent="0.35">
      <c r="K128" s="4">
        <f>Indices!A126</f>
        <v>44835</v>
      </c>
    </row>
    <row r="129" spans="11:11" x14ac:dyDescent="0.35">
      <c r="K129" s="4">
        <f>Indices!A127</f>
        <v>44866</v>
      </c>
    </row>
    <row r="130" spans="11:11" x14ac:dyDescent="0.35">
      <c r="K130" s="4">
        <f>Indices!A128</f>
        <v>44896</v>
      </c>
    </row>
    <row r="132" spans="11:11" x14ac:dyDescent="0.35">
      <c r="K132" s="4"/>
    </row>
    <row r="133" spans="11:11" x14ac:dyDescent="0.35">
      <c r="K133" s="4"/>
    </row>
    <row r="134" spans="11:11" x14ac:dyDescent="0.35">
      <c r="K134" s="4"/>
    </row>
    <row r="135" spans="11:11" x14ac:dyDescent="0.35">
      <c r="K135" s="4"/>
    </row>
    <row r="136" spans="11:11" x14ac:dyDescent="0.35">
      <c r="K136" s="4"/>
    </row>
    <row r="137" spans="11:11" x14ac:dyDescent="0.35">
      <c r="K137" s="4"/>
    </row>
    <row r="138" spans="11:11" x14ac:dyDescent="0.35">
      <c r="K138" s="4"/>
    </row>
    <row r="139" spans="11:11" x14ac:dyDescent="0.35">
      <c r="K139" s="4"/>
    </row>
    <row r="140" spans="11:11" x14ac:dyDescent="0.35">
      <c r="K140" s="4"/>
    </row>
    <row r="141" spans="11:11" x14ac:dyDescent="0.35">
      <c r="K141" s="4"/>
    </row>
    <row r="142" spans="11:11" x14ac:dyDescent="0.35">
      <c r="K142" s="4"/>
    </row>
    <row r="143" spans="11:11" x14ac:dyDescent="0.35">
      <c r="K143" s="4"/>
    </row>
    <row r="144" spans="11:11" x14ac:dyDescent="0.35">
      <c r="K144" s="4"/>
    </row>
    <row r="145" spans="11:11" x14ac:dyDescent="0.35">
      <c r="K145" s="4"/>
    </row>
    <row r="146" spans="11:11" x14ac:dyDescent="0.35">
      <c r="K146" s="4"/>
    </row>
    <row r="147" spans="11:11" x14ac:dyDescent="0.35">
      <c r="K147" s="4"/>
    </row>
    <row r="148" spans="11:11" x14ac:dyDescent="0.35">
      <c r="K148" s="4"/>
    </row>
    <row r="149" spans="11:11" x14ac:dyDescent="0.35">
      <c r="K149" s="4"/>
    </row>
    <row r="150" spans="11:11" x14ac:dyDescent="0.35">
      <c r="K150" s="4"/>
    </row>
    <row r="151" spans="11:11" x14ac:dyDescent="0.35">
      <c r="K151" s="4"/>
    </row>
    <row r="152" spans="11:11" x14ac:dyDescent="0.35">
      <c r="K152" s="4"/>
    </row>
    <row r="153" spans="11:11" x14ac:dyDescent="0.35">
      <c r="K153" s="4"/>
    </row>
    <row r="154" spans="11:11" x14ac:dyDescent="0.35">
      <c r="K154" s="4"/>
    </row>
    <row r="155" spans="11:11" x14ac:dyDescent="0.35">
      <c r="K155" s="4"/>
    </row>
    <row r="156" spans="11:11" x14ac:dyDescent="0.35">
      <c r="K156" s="4"/>
    </row>
    <row r="157" spans="11:11" x14ac:dyDescent="0.35">
      <c r="K157" s="4"/>
    </row>
    <row r="158" spans="11:11" x14ac:dyDescent="0.35">
      <c r="K158" s="4"/>
    </row>
    <row r="159" spans="11:11" x14ac:dyDescent="0.35">
      <c r="K159" s="4"/>
    </row>
    <row r="160" spans="11:11" x14ac:dyDescent="0.35">
      <c r="K160" s="4"/>
    </row>
    <row r="161" spans="11:11" x14ac:dyDescent="0.35">
      <c r="K161" s="4"/>
    </row>
    <row r="162" spans="11:11" x14ac:dyDescent="0.35">
      <c r="K162" s="4"/>
    </row>
    <row r="163" spans="11:11" x14ac:dyDescent="0.35">
      <c r="K163" s="4"/>
    </row>
    <row r="164" spans="11:11" x14ac:dyDescent="0.35">
      <c r="K164" s="4"/>
    </row>
    <row r="165" spans="11:11" x14ac:dyDescent="0.35">
      <c r="K165" s="4"/>
    </row>
    <row r="166" spans="11:11" x14ac:dyDescent="0.35">
      <c r="K166" s="4"/>
    </row>
    <row r="167" spans="11:11" x14ac:dyDescent="0.35">
      <c r="K167" s="4"/>
    </row>
    <row r="168" spans="11:11" x14ac:dyDescent="0.35">
      <c r="K168" s="4"/>
    </row>
    <row r="169" spans="11:11" x14ac:dyDescent="0.35">
      <c r="K169" s="4"/>
    </row>
    <row r="170" spans="11:11" x14ac:dyDescent="0.35">
      <c r="K170" s="4"/>
    </row>
    <row r="171" spans="11:11" x14ac:dyDescent="0.35">
      <c r="K171" s="4"/>
    </row>
    <row r="172" spans="11:11" x14ac:dyDescent="0.35">
      <c r="K172" s="4"/>
    </row>
    <row r="173" spans="11:11" x14ac:dyDescent="0.35">
      <c r="K173" s="4"/>
    </row>
    <row r="174" spans="11:11" x14ac:dyDescent="0.35">
      <c r="K174" s="4"/>
    </row>
    <row r="175" spans="11:11" x14ac:dyDescent="0.35">
      <c r="K175" s="4"/>
    </row>
    <row r="176" spans="11:11" x14ac:dyDescent="0.35">
      <c r="K176" s="4"/>
    </row>
    <row r="177" spans="11:11" x14ac:dyDescent="0.35">
      <c r="K177" s="4"/>
    </row>
    <row r="178" spans="11:11" x14ac:dyDescent="0.35">
      <c r="K178" s="4"/>
    </row>
    <row r="179" spans="11:11" x14ac:dyDescent="0.35">
      <c r="K179" s="4"/>
    </row>
    <row r="180" spans="11:11" x14ac:dyDescent="0.35">
      <c r="K180" s="4"/>
    </row>
    <row r="181" spans="11:11" x14ac:dyDescent="0.35">
      <c r="K181" s="4"/>
    </row>
    <row r="182" spans="11:11" x14ac:dyDescent="0.35">
      <c r="K182" s="4"/>
    </row>
    <row r="183" spans="11:11" x14ac:dyDescent="0.35">
      <c r="K183" s="4"/>
    </row>
    <row r="184" spans="11:11" x14ac:dyDescent="0.35">
      <c r="K184" s="4"/>
    </row>
    <row r="185" spans="11:11" x14ac:dyDescent="0.35">
      <c r="K185" s="4"/>
    </row>
    <row r="186" spans="11:11" x14ac:dyDescent="0.35">
      <c r="K186" s="4"/>
    </row>
    <row r="187" spans="11:11" x14ac:dyDescent="0.35">
      <c r="K187" s="4"/>
    </row>
    <row r="188" spans="11:11" x14ac:dyDescent="0.35">
      <c r="K188" s="4"/>
    </row>
    <row r="189" spans="11:11" x14ac:dyDescent="0.35">
      <c r="K189" s="4"/>
    </row>
    <row r="190" spans="11:11" x14ac:dyDescent="0.35">
      <c r="K190" s="4"/>
    </row>
    <row r="191" spans="11:11" x14ac:dyDescent="0.35">
      <c r="K191" s="4"/>
    </row>
    <row r="192" spans="11:11" x14ac:dyDescent="0.35">
      <c r="K192" s="4"/>
    </row>
    <row r="193" spans="11:11" x14ac:dyDescent="0.35">
      <c r="K193" s="4"/>
    </row>
    <row r="194" spans="11:11" x14ac:dyDescent="0.35">
      <c r="K194" s="4"/>
    </row>
    <row r="195" spans="11:11" x14ac:dyDescent="0.35">
      <c r="K195" s="4"/>
    </row>
    <row r="196" spans="11:11" x14ac:dyDescent="0.35">
      <c r="K196" s="4"/>
    </row>
    <row r="197" spans="11:11" x14ac:dyDescent="0.35">
      <c r="K197" s="4"/>
    </row>
    <row r="198" spans="11:11" x14ac:dyDescent="0.35">
      <c r="K198" s="4"/>
    </row>
    <row r="199" spans="11:11" x14ac:dyDescent="0.35">
      <c r="K199" s="4"/>
    </row>
    <row r="200" spans="11:11" x14ac:dyDescent="0.35">
      <c r="K200" s="4"/>
    </row>
    <row r="201" spans="11:11" x14ac:dyDescent="0.35">
      <c r="K201" s="4"/>
    </row>
    <row r="202" spans="11:11" x14ac:dyDescent="0.35">
      <c r="K202" s="4"/>
    </row>
    <row r="203" spans="11:11" x14ac:dyDescent="0.35">
      <c r="K203" s="4"/>
    </row>
    <row r="204" spans="11:11" x14ac:dyDescent="0.35">
      <c r="K204" s="4"/>
    </row>
    <row r="205" spans="11:11" x14ac:dyDescent="0.35">
      <c r="K205" s="4"/>
    </row>
    <row r="206" spans="11:11" x14ac:dyDescent="0.35">
      <c r="K206" s="4"/>
    </row>
    <row r="207" spans="11:11" x14ac:dyDescent="0.35">
      <c r="K207" s="4"/>
    </row>
    <row r="208" spans="11:11" x14ac:dyDescent="0.35">
      <c r="K208" s="4"/>
    </row>
    <row r="209" spans="11:11" x14ac:dyDescent="0.35">
      <c r="K209" s="4"/>
    </row>
    <row r="210" spans="11:11" x14ac:dyDescent="0.35">
      <c r="K210" s="4"/>
    </row>
    <row r="211" spans="11:11" x14ac:dyDescent="0.35">
      <c r="K211" s="4"/>
    </row>
    <row r="212" spans="11:11" x14ac:dyDescent="0.35">
      <c r="K212" s="4"/>
    </row>
    <row r="213" spans="11:11" x14ac:dyDescent="0.35">
      <c r="K213" s="4"/>
    </row>
    <row r="214" spans="11:11" x14ac:dyDescent="0.35">
      <c r="K214" s="4"/>
    </row>
    <row r="215" spans="11:11" x14ac:dyDescent="0.35">
      <c r="K215" s="4"/>
    </row>
    <row r="216" spans="11:11" x14ac:dyDescent="0.35">
      <c r="K216" s="4"/>
    </row>
    <row r="217" spans="11:11" x14ac:dyDescent="0.35">
      <c r="K217" s="4"/>
    </row>
    <row r="218" spans="11:11" x14ac:dyDescent="0.35">
      <c r="K218" s="4"/>
    </row>
    <row r="219" spans="11:11" x14ac:dyDescent="0.35">
      <c r="K219" s="4"/>
    </row>
    <row r="220" spans="11:11" x14ac:dyDescent="0.35">
      <c r="K220" s="4"/>
    </row>
    <row r="221" spans="11:11" x14ac:dyDescent="0.35">
      <c r="K221" s="4"/>
    </row>
    <row r="222" spans="11:11" x14ac:dyDescent="0.35">
      <c r="K222" s="4"/>
    </row>
    <row r="223" spans="11:11" x14ac:dyDescent="0.35">
      <c r="K223" s="4"/>
    </row>
    <row r="224" spans="11:11" x14ac:dyDescent="0.35">
      <c r="K224" s="4"/>
    </row>
    <row r="225" spans="11:11" x14ac:dyDescent="0.35">
      <c r="K225" s="4"/>
    </row>
    <row r="226" spans="11:11" x14ac:dyDescent="0.35">
      <c r="K226" s="4"/>
    </row>
    <row r="227" spans="11:11" x14ac:dyDescent="0.35">
      <c r="K227" s="4"/>
    </row>
    <row r="228" spans="11:11" x14ac:dyDescent="0.35">
      <c r="K228" s="4"/>
    </row>
    <row r="229" spans="11:11" x14ac:dyDescent="0.35">
      <c r="K229" s="4"/>
    </row>
    <row r="230" spans="11:11" x14ac:dyDescent="0.35">
      <c r="K230" s="4"/>
    </row>
    <row r="231" spans="11:11" x14ac:dyDescent="0.35">
      <c r="K231" s="4"/>
    </row>
    <row r="232" spans="11:11" x14ac:dyDescent="0.35">
      <c r="K232" s="4"/>
    </row>
    <row r="233" spans="11:11" x14ac:dyDescent="0.35">
      <c r="K233" s="4"/>
    </row>
    <row r="234" spans="11:11" x14ac:dyDescent="0.35">
      <c r="K234" s="4"/>
    </row>
    <row r="235" spans="11:11" x14ac:dyDescent="0.35">
      <c r="K235" s="4"/>
    </row>
    <row r="236" spans="11:11" x14ac:dyDescent="0.35">
      <c r="K236" s="4"/>
    </row>
    <row r="237" spans="11:11" x14ac:dyDescent="0.35">
      <c r="K237" s="4"/>
    </row>
    <row r="238" spans="11:11" x14ac:dyDescent="0.35">
      <c r="K238" s="4"/>
    </row>
    <row r="239" spans="11:11" x14ac:dyDescent="0.35">
      <c r="K239" s="4"/>
    </row>
    <row r="240" spans="11:11" x14ac:dyDescent="0.35">
      <c r="K240" s="4"/>
    </row>
    <row r="241" spans="11:11" x14ac:dyDescent="0.35">
      <c r="K241" s="4"/>
    </row>
    <row r="242" spans="11:11" x14ac:dyDescent="0.35">
      <c r="K242" s="4"/>
    </row>
    <row r="243" spans="11:11" x14ac:dyDescent="0.35">
      <c r="K243" s="4"/>
    </row>
    <row r="244" spans="11:11" x14ac:dyDescent="0.35">
      <c r="K244" s="4"/>
    </row>
    <row r="245" spans="11:11" x14ac:dyDescent="0.35">
      <c r="K245" s="4"/>
    </row>
    <row r="246" spans="11:11" x14ac:dyDescent="0.35">
      <c r="K246" s="4"/>
    </row>
    <row r="247" spans="11:11" x14ac:dyDescent="0.35">
      <c r="K247" s="4"/>
    </row>
    <row r="248" spans="11:11" x14ac:dyDescent="0.35">
      <c r="K248" s="4"/>
    </row>
    <row r="249" spans="11:11" x14ac:dyDescent="0.35">
      <c r="K249" s="4"/>
    </row>
    <row r="250" spans="11:11" x14ac:dyDescent="0.35">
      <c r="K250" s="4"/>
    </row>
    <row r="251" spans="11:11" x14ac:dyDescent="0.35">
      <c r="K251" s="4"/>
    </row>
    <row r="252" spans="11:11" x14ac:dyDescent="0.35">
      <c r="K252" s="4"/>
    </row>
    <row r="253" spans="11:11" x14ac:dyDescent="0.35">
      <c r="K253" s="4"/>
    </row>
    <row r="254" spans="11:11" x14ac:dyDescent="0.35">
      <c r="K254" s="4"/>
    </row>
    <row r="255" spans="11:11" x14ac:dyDescent="0.35">
      <c r="K255" s="4"/>
    </row>
    <row r="256" spans="11:11" x14ac:dyDescent="0.35">
      <c r="K256" s="4"/>
    </row>
    <row r="257" spans="11:11" x14ac:dyDescent="0.35">
      <c r="K257" s="4"/>
    </row>
    <row r="258" spans="11:11" x14ac:dyDescent="0.35">
      <c r="K258" s="4"/>
    </row>
    <row r="259" spans="11:11" x14ac:dyDescent="0.35">
      <c r="K259" s="4"/>
    </row>
    <row r="260" spans="11:11" x14ac:dyDescent="0.35">
      <c r="K260" s="4"/>
    </row>
    <row r="261" spans="11:11" x14ac:dyDescent="0.35">
      <c r="K261" s="4"/>
    </row>
    <row r="262" spans="11:11" x14ac:dyDescent="0.35">
      <c r="K262" s="4"/>
    </row>
    <row r="263" spans="11:11" x14ac:dyDescent="0.35">
      <c r="K263" s="4"/>
    </row>
    <row r="264" spans="11:11" x14ac:dyDescent="0.35">
      <c r="K264" s="4"/>
    </row>
    <row r="265" spans="11:11" x14ac:dyDescent="0.35">
      <c r="K265" s="4"/>
    </row>
    <row r="266" spans="11:11" x14ac:dyDescent="0.35">
      <c r="K266" s="4"/>
    </row>
    <row r="267" spans="11:11" x14ac:dyDescent="0.35">
      <c r="K267" s="4"/>
    </row>
    <row r="268" spans="11:11" x14ac:dyDescent="0.35">
      <c r="K268" s="4"/>
    </row>
    <row r="269" spans="11:11" x14ac:dyDescent="0.35">
      <c r="K269" s="4"/>
    </row>
    <row r="270" spans="11:11" x14ac:dyDescent="0.35">
      <c r="K270" s="4"/>
    </row>
    <row r="271" spans="11:11" x14ac:dyDescent="0.35">
      <c r="K271" s="4"/>
    </row>
    <row r="272" spans="11:11" x14ac:dyDescent="0.35">
      <c r="K272" s="4"/>
    </row>
    <row r="273" spans="11:11" x14ac:dyDescent="0.35">
      <c r="K273" s="4"/>
    </row>
    <row r="274" spans="11:11" x14ac:dyDescent="0.35">
      <c r="K274" s="4"/>
    </row>
    <row r="275" spans="11:11" x14ac:dyDescent="0.35">
      <c r="K275" s="4"/>
    </row>
    <row r="276" spans="11:11" x14ac:dyDescent="0.35">
      <c r="K276" s="4"/>
    </row>
    <row r="277" spans="11:11" x14ac:dyDescent="0.35">
      <c r="K277" s="4"/>
    </row>
    <row r="278" spans="11:11" x14ac:dyDescent="0.35">
      <c r="K278" s="4"/>
    </row>
    <row r="279" spans="11:11" x14ac:dyDescent="0.35">
      <c r="K279" s="4"/>
    </row>
    <row r="280" spans="11:11" x14ac:dyDescent="0.35">
      <c r="K280" s="4"/>
    </row>
    <row r="281" spans="11:11" x14ac:dyDescent="0.35">
      <c r="K281" s="4"/>
    </row>
    <row r="282" spans="11:11" x14ac:dyDescent="0.35">
      <c r="K282" s="4"/>
    </row>
    <row r="283" spans="11:11" x14ac:dyDescent="0.35">
      <c r="K283" s="4"/>
    </row>
    <row r="284" spans="11:11" x14ac:dyDescent="0.35">
      <c r="K284" s="4"/>
    </row>
    <row r="285" spans="11:11" x14ac:dyDescent="0.35">
      <c r="K285" s="4"/>
    </row>
    <row r="286" spans="11:11" x14ac:dyDescent="0.35">
      <c r="K286" s="4"/>
    </row>
    <row r="287" spans="11:11" x14ac:dyDescent="0.35">
      <c r="K287" s="4"/>
    </row>
    <row r="288" spans="11:11" x14ac:dyDescent="0.35">
      <c r="K288" s="4"/>
    </row>
    <row r="289" spans="11:11" x14ac:dyDescent="0.35">
      <c r="K289" s="4"/>
    </row>
    <row r="290" spans="11:11" x14ac:dyDescent="0.35">
      <c r="K290" s="4"/>
    </row>
    <row r="291" spans="11:11" x14ac:dyDescent="0.35">
      <c r="K291" s="4"/>
    </row>
    <row r="292" spans="11:11" x14ac:dyDescent="0.35">
      <c r="K292" s="4"/>
    </row>
    <row r="293" spans="11:11" x14ac:dyDescent="0.35">
      <c r="K293" s="4"/>
    </row>
    <row r="294" spans="11:11" x14ac:dyDescent="0.35">
      <c r="K294" s="4"/>
    </row>
    <row r="295" spans="11:11" x14ac:dyDescent="0.35">
      <c r="K295" s="4"/>
    </row>
    <row r="296" spans="11:11" x14ac:dyDescent="0.35">
      <c r="K296" s="4"/>
    </row>
    <row r="297" spans="11:11" x14ac:dyDescent="0.35">
      <c r="K297" s="4"/>
    </row>
    <row r="298" spans="11:11" x14ac:dyDescent="0.35">
      <c r="K298" s="4"/>
    </row>
    <row r="299" spans="11:11" x14ac:dyDescent="0.35">
      <c r="K299" s="4"/>
    </row>
    <row r="300" spans="11:11" x14ac:dyDescent="0.35">
      <c r="K300" s="4"/>
    </row>
    <row r="301" spans="11:11" x14ac:dyDescent="0.35">
      <c r="K301" s="4"/>
    </row>
    <row r="302" spans="11:11" x14ac:dyDescent="0.35">
      <c r="K302" s="4"/>
    </row>
    <row r="303" spans="11:11" x14ac:dyDescent="0.35">
      <c r="K303" s="4"/>
    </row>
    <row r="304" spans="11:11" x14ac:dyDescent="0.35">
      <c r="K304" s="4"/>
    </row>
    <row r="305" spans="11:11" x14ac:dyDescent="0.35">
      <c r="K305" s="4"/>
    </row>
    <row r="306" spans="11:11" x14ac:dyDescent="0.35">
      <c r="K306" s="4"/>
    </row>
    <row r="307" spans="11:11" x14ac:dyDescent="0.35">
      <c r="K307" s="4"/>
    </row>
    <row r="308" spans="11:11" x14ac:dyDescent="0.35">
      <c r="K308" s="4"/>
    </row>
    <row r="309" spans="11:11" x14ac:dyDescent="0.35">
      <c r="K309" s="4"/>
    </row>
    <row r="310" spans="11:11" x14ac:dyDescent="0.35">
      <c r="K310" s="4"/>
    </row>
    <row r="311" spans="11:11" x14ac:dyDescent="0.35">
      <c r="K311" s="4"/>
    </row>
    <row r="312" spans="11:11" x14ac:dyDescent="0.35">
      <c r="K312" s="4"/>
    </row>
    <row r="313" spans="11:11" x14ac:dyDescent="0.35">
      <c r="K313" s="4"/>
    </row>
  </sheetData>
  <dataValidations count="4">
    <dataValidation type="list" allowBlank="1" showInputMessage="1" showErrorMessage="1" sqref="A45:A47">
      <formula1>$K$4:$K$52</formula1>
    </dataValidation>
    <dataValidation type="list" allowBlank="1" showInputMessage="1" showErrorMessage="1" sqref="H2">
      <formula1>$K$4:$K100</formula1>
    </dataValidation>
    <dataValidation type="list" allowBlank="1" showInputMessage="1" showErrorMessage="1" sqref="A4">
      <formula1>$K$5:$K$100</formula1>
    </dataValidation>
    <dataValidation type="list" allowBlank="1" showInputMessage="1" showErrorMessage="1" sqref="A5:A44">
      <formula1>$K$5:$K$130</formula1>
    </dataValidation>
  </dataValidation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28"/>
  <sheetViews>
    <sheetView showGridLines="0" topLeftCell="A8" zoomScaleNormal="100" workbookViewId="0">
      <selection activeCell="A44" sqref="A44"/>
    </sheetView>
  </sheetViews>
  <sheetFormatPr defaultRowHeight="14.5" x14ac:dyDescent="0.35"/>
  <cols>
    <col min="1" max="1" width="7.1796875" customWidth="1"/>
    <col min="2" max="2" width="25" customWidth="1"/>
    <col min="3" max="3" width="11.54296875" customWidth="1"/>
    <col min="4" max="4" width="22.81640625" customWidth="1"/>
    <col min="5" max="5" width="5.26953125" hidden="1" customWidth="1"/>
    <col min="6" max="6" width="6.7265625" customWidth="1"/>
    <col min="7" max="7" width="7" customWidth="1"/>
    <col min="8" max="8" width="9.1796875" hidden="1" customWidth="1"/>
    <col min="9" max="9" width="21.54296875" style="1" customWidth="1"/>
    <col min="11" max="11" width="9.1796875" hidden="1" customWidth="1"/>
    <col min="12" max="12" width="9" customWidth="1"/>
    <col min="13" max="13" width="9.1796875" customWidth="1"/>
    <col min="14" max="14" width="44.1796875" customWidth="1"/>
    <col min="15" max="15" width="12.54296875" customWidth="1"/>
  </cols>
  <sheetData>
    <row r="1" spans="1:15" x14ac:dyDescent="0.35">
      <c r="A1" t="s">
        <v>0</v>
      </c>
      <c r="G1" s="37" t="s">
        <v>11</v>
      </c>
      <c r="H1" s="37"/>
      <c r="I1" s="37" t="s">
        <v>12</v>
      </c>
      <c r="L1" t="str">
        <f>indices[[#Headers],[Date]]</f>
        <v>Date</v>
      </c>
      <c r="N1" t="s">
        <v>28</v>
      </c>
      <c r="O1" t="s">
        <v>29</v>
      </c>
    </row>
    <row r="2" spans="1:15" x14ac:dyDescent="0.35">
      <c r="G2" s="36" t="s">
        <v>15</v>
      </c>
      <c r="H2" s="31"/>
      <c r="I2" s="32">
        <v>42736</v>
      </c>
      <c r="L2" s="5">
        <f>indices[[#This Row],[Date]]</f>
        <v>41061</v>
      </c>
      <c r="N2" t="s">
        <v>16</v>
      </c>
      <c r="O2">
        <v>0.25</v>
      </c>
    </row>
    <row r="3" spans="1:15" ht="29.5" thickBot="1" x14ac:dyDescent="0.4">
      <c r="A3" s="38" t="s">
        <v>13</v>
      </c>
      <c r="B3" s="39" t="s">
        <v>5</v>
      </c>
      <c r="C3" s="39" t="s">
        <v>1</v>
      </c>
      <c r="D3" s="39" t="s">
        <v>6</v>
      </c>
      <c r="E3" s="39"/>
      <c r="F3" s="29" t="s">
        <v>3</v>
      </c>
      <c r="G3" s="29" t="s">
        <v>4</v>
      </c>
      <c r="H3" s="29"/>
      <c r="I3" s="30" t="s">
        <v>7</v>
      </c>
      <c r="L3" s="5">
        <f>indices[[#This Row],[Date]]</f>
        <v>41091</v>
      </c>
      <c r="N3" t="s">
        <v>17</v>
      </c>
      <c r="O3">
        <v>0.25</v>
      </c>
    </row>
    <row r="4" spans="1:15" x14ac:dyDescent="0.35">
      <c r="A4" s="12">
        <v>43191</v>
      </c>
      <c r="B4" s="40" t="s">
        <v>32</v>
      </c>
      <c r="C4" s="26">
        <v>1000</v>
      </c>
      <c r="D4" s="61" t="s">
        <v>17</v>
      </c>
      <c r="E4" s="55">
        <f>VLOOKUP(D4,fuelwork[],2,FALSE)</f>
        <v>0.25</v>
      </c>
      <c r="F4" s="44">
        <f>IF(C4&lt;&gt;0,VLOOKUP($I$2,Indices!$A$2:$C$399,3,FALSE),"")</f>
        <v>1.6929000000000001</v>
      </c>
      <c r="G4" s="53">
        <f>IF(A4&lt;&gt;0,VLOOKUP(A4,Indices!$A$2:$C$399,3,FALSE),"")</f>
        <v>2.0880000000000001</v>
      </c>
      <c r="H4" s="49">
        <f>IF(A4&lt;&gt;"",IF(OR(((G4-F4)/F4)&gt;0.05,((G4-F4)/F4)&lt;-0.05),1,0),"")</f>
        <v>1</v>
      </c>
      <c r="I4" s="57">
        <f>IF(G4&lt;&gt;"",C4*E4*(G4-F4)*H4,"")</f>
        <v>98.775000000000006</v>
      </c>
      <c r="J4" s="52"/>
      <c r="L4" s="5">
        <f>indices[[#This Row],[Date]]</f>
        <v>41122</v>
      </c>
      <c r="N4" t="s">
        <v>18</v>
      </c>
      <c r="O4">
        <v>0.25</v>
      </c>
    </row>
    <row r="5" spans="1:15" x14ac:dyDescent="0.35">
      <c r="A5" s="12"/>
      <c r="B5" s="41"/>
      <c r="C5" s="66"/>
      <c r="D5" s="69"/>
      <c r="E5" s="68" t="e">
        <f>VLOOKUP(D5,fuelwork[],2,FALSE)</f>
        <v>#N/A</v>
      </c>
      <c r="F5" s="44" t="str">
        <f>IF(C5&lt;&gt;0,VLOOKUP($I$2,Indices!$A$2:$C$399,3,FALSE),"")</f>
        <v/>
      </c>
      <c r="G5" s="54" t="str">
        <f>IF(A5&lt;&gt;0,VLOOKUP(A5,Indices!$A$2:$C$399,3,FALSE),"")</f>
        <v/>
      </c>
      <c r="H5" s="16" t="str">
        <f t="shared" ref="H5:H44" si="0">IF(A5&lt;&gt;"",IF(OR(((G5-F5)/F5)&gt;0.05,((G5-F5)/F5)&lt;-0.05),1,0),"")</f>
        <v/>
      </c>
      <c r="I5" s="58" t="str">
        <f t="shared" ref="I5:I44" si="1">IF(G5&lt;&gt;"",C5*E5*(G5-F5)*H5,"")</f>
        <v/>
      </c>
      <c r="J5" s="43"/>
      <c r="L5" s="5">
        <f>indices[[#This Row],[Date]]</f>
        <v>41153</v>
      </c>
      <c r="N5" t="s">
        <v>19</v>
      </c>
      <c r="O5">
        <v>0.14000000000000001</v>
      </c>
    </row>
    <row r="6" spans="1:15" x14ac:dyDescent="0.35">
      <c r="A6" s="12"/>
      <c r="B6" s="41"/>
      <c r="C6" s="66"/>
      <c r="D6" s="69"/>
      <c r="E6" s="68" t="e">
        <f>VLOOKUP(D6,fuelwork[],2,FALSE)</f>
        <v>#N/A</v>
      </c>
      <c r="F6" s="44" t="str">
        <f>IF(C6&lt;&gt;0,VLOOKUP($I$2,Indices!$A$2:$C$399,3,FALSE),"")</f>
        <v/>
      </c>
      <c r="G6" s="54" t="str">
        <f>IF(A6&lt;&gt;0,VLOOKUP(A6,Indices!$A$2:$C$399,3,FALSE),"")</f>
        <v/>
      </c>
      <c r="H6" s="16" t="str">
        <f t="shared" si="0"/>
        <v/>
      </c>
      <c r="I6" s="58" t="str">
        <f t="shared" si="1"/>
        <v/>
      </c>
      <c r="J6" s="43"/>
      <c r="L6" s="5">
        <f>indices[[#This Row],[Date]]</f>
        <v>41183</v>
      </c>
      <c r="N6" t="s">
        <v>20</v>
      </c>
      <c r="O6">
        <v>0.52</v>
      </c>
    </row>
    <row r="7" spans="1:15" x14ac:dyDescent="0.35">
      <c r="A7" s="12"/>
      <c r="B7" s="41"/>
      <c r="C7" s="66"/>
      <c r="D7" s="69"/>
      <c r="E7" s="68" t="e">
        <f>VLOOKUP(D7,fuelwork[],2,FALSE)</f>
        <v>#N/A</v>
      </c>
      <c r="F7" s="44" t="str">
        <f>IF(C7&lt;&gt;0,VLOOKUP($I$2,Indices!$A$2:$C$399,3,FALSE),"")</f>
        <v/>
      </c>
      <c r="G7" s="54" t="str">
        <f>IF(A7&lt;&gt;0,VLOOKUP(A7,Indices!$A$2:$C$399,3,FALSE),"")</f>
        <v/>
      </c>
      <c r="H7" s="16" t="str">
        <f t="shared" si="0"/>
        <v/>
      </c>
      <c r="I7" s="58" t="str">
        <f t="shared" si="1"/>
        <v/>
      </c>
      <c r="J7" s="43"/>
      <c r="L7" s="5">
        <f>indices[[#This Row],[Date]]</f>
        <v>41214</v>
      </c>
      <c r="N7" t="s">
        <v>21</v>
      </c>
      <c r="O7">
        <v>0.52</v>
      </c>
    </row>
    <row r="8" spans="1:15" x14ac:dyDescent="0.35">
      <c r="A8" s="12"/>
      <c r="B8" s="40"/>
      <c r="C8" s="67"/>
      <c r="D8" s="69"/>
      <c r="E8" s="68" t="e">
        <f>VLOOKUP(D8,fuelwork[],2,FALSE)</f>
        <v>#N/A</v>
      </c>
      <c r="F8" s="44" t="str">
        <f>IF(C8&lt;&gt;0,VLOOKUP($I$2,Indices!$A$2:$C$399,3,FALSE),"")</f>
        <v/>
      </c>
      <c r="G8" s="54" t="str">
        <f>IF(A8&lt;&gt;0,VLOOKUP(A8,Indices!$A$2:$C$399,3,FALSE),"")</f>
        <v/>
      </c>
      <c r="H8" s="16" t="str">
        <f t="shared" si="0"/>
        <v/>
      </c>
      <c r="I8" s="58" t="str">
        <f t="shared" si="1"/>
        <v/>
      </c>
      <c r="J8" s="43"/>
      <c r="L8" s="5">
        <f>indices[[#This Row],[Date]]</f>
        <v>41244</v>
      </c>
      <c r="N8" t="s">
        <v>22</v>
      </c>
      <c r="O8">
        <v>0.52</v>
      </c>
    </row>
    <row r="9" spans="1:15" x14ac:dyDescent="0.35">
      <c r="A9" s="12"/>
      <c r="B9" s="41"/>
      <c r="C9" s="66"/>
      <c r="D9" s="69"/>
      <c r="E9" s="68" t="e">
        <f>VLOOKUP(D9,fuelwork[],2,FALSE)</f>
        <v>#N/A</v>
      </c>
      <c r="F9" s="44" t="str">
        <f>IF(C9&lt;&gt;0,VLOOKUP($I$2,Indices!$A$2:$C$399,3,FALSE),"")</f>
        <v/>
      </c>
      <c r="G9" s="54" t="str">
        <f>IF(A9&lt;&gt;0,VLOOKUP(A9,Indices!$A$2:$C$399,3,FALSE),"")</f>
        <v/>
      </c>
      <c r="H9" s="16" t="str">
        <f t="shared" si="0"/>
        <v/>
      </c>
      <c r="I9" s="58" t="str">
        <f t="shared" si="1"/>
        <v/>
      </c>
      <c r="J9" s="43"/>
      <c r="L9" s="5">
        <f>indices[[#This Row],[Date]]</f>
        <v>41275</v>
      </c>
      <c r="N9" t="s">
        <v>23</v>
      </c>
      <c r="O9">
        <v>2.25</v>
      </c>
    </row>
    <row r="10" spans="1:15" x14ac:dyDescent="0.35">
      <c r="A10" s="12"/>
      <c r="B10" s="41"/>
      <c r="C10" s="66"/>
      <c r="D10" s="69"/>
      <c r="E10" s="68" t="e">
        <f>VLOOKUP(D10,fuelwork[],2,FALSE)</f>
        <v>#N/A</v>
      </c>
      <c r="F10" s="44" t="str">
        <f>IF(C10&lt;&gt;0,VLOOKUP($I$2,Indices!$A$2:$C$399,3,FALSE),"")</f>
        <v/>
      </c>
      <c r="G10" s="54" t="str">
        <f>IF(A10&lt;&gt;0,VLOOKUP(A10,Indices!$A$2:$C$399,3,FALSE),"")</f>
        <v/>
      </c>
      <c r="H10" s="16" t="str">
        <f t="shared" si="0"/>
        <v/>
      </c>
      <c r="I10" s="58" t="str">
        <f t="shared" si="1"/>
        <v/>
      </c>
      <c r="J10" s="43"/>
      <c r="L10" s="5">
        <f>indices[[#This Row],[Date]]</f>
        <v>41306</v>
      </c>
      <c r="N10" t="s">
        <v>24</v>
      </c>
      <c r="O10">
        <v>0.52</v>
      </c>
    </row>
    <row r="11" spans="1:15" x14ac:dyDescent="0.35">
      <c r="A11" s="12"/>
      <c r="B11" s="41"/>
      <c r="C11" s="66"/>
      <c r="D11" s="69"/>
      <c r="E11" s="68" t="e">
        <f>VLOOKUP(D11,fuelwork[],2,FALSE)</f>
        <v>#N/A</v>
      </c>
      <c r="F11" s="44" t="str">
        <f>IF(C11&lt;&gt;0,VLOOKUP($I$2,Indices!$A$2:$C$399,3,FALSE),"")</f>
        <v/>
      </c>
      <c r="G11" s="54" t="str">
        <f>IF(A11&lt;&gt;0,VLOOKUP(A11,Indices!$A$2:$C$399,3,FALSE),"")</f>
        <v/>
      </c>
      <c r="H11" s="16" t="str">
        <f t="shared" si="0"/>
        <v/>
      </c>
      <c r="I11" s="58" t="str">
        <f t="shared" si="1"/>
        <v/>
      </c>
      <c r="J11" s="43"/>
      <c r="L11" s="5">
        <f>indices[[#This Row],[Date]]</f>
        <v>41334</v>
      </c>
      <c r="N11" t="s">
        <v>25</v>
      </c>
      <c r="O11">
        <v>2.25</v>
      </c>
    </row>
    <row r="12" spans="1:15" x14ac:dyDescent="0.35">
      <c r="A12" s="12"/>
      <c r="B12" s="40"/>
      <c r="C12" s="67"/>
      <c r="D12" s="69"/>
      <c r="E12" s="68" t="e">
        <f>VLOOKUP(D12,fuelwork[],2,FALSE)</f>
        <v>#N/A</v>
      </c>
      <c r="F12" s="44" t="str">
        <f>IF(C12&lt;&gt;0,VLOOKUP($I$2,Indices!$A$2:$C$399,3,FALSE),"")</f>
        <v/>
      </c>
      <c r="G12" s="54" t="str">
        <f>IF(A12&lt;&gt;0,VLOOKUP(A12,Indices!$A$2:$C$399,3,FALSE),"")</f>
        <v/>
      </c>
      <c r="H12" s="16" t="str">
        <f t="shared" si="0"/>
        <v/>
      </c>
      <c r="I12" s="58" t="str">
        <f t="shared" si="1"/>
        <v/>
      </c>
      <c r="J12" s="43"/>
      <c r="L12" s="5">
        <f>indices[[#This Row],[Date]]</f>
        <v>41365</v>
      </c>
      <c r="N12" t="s">
        <v>26</v>
      </c>
      <c r="O12">
        <v>0.42</v>
      </c>
    </row>
    <row r="13" spans="1:15" x14ac:dyDescent="0.35">
      <c r="A13" s="12"/>
      <c r="B13" s="41"/>
      <c r="C13" s="66"/>
      <c r="D13" s="69"/>
      <c r="E13" s="68" t="e">
        <f>VLOOKUP(D13,fuelwork[],2,FALSE)</f>
        <v>#N/A</v>
      </c>
      <c r="F13" s="44" t="str">
        <f>IF(C13&lt;&gt;0,VLOOKUP($I$2,Indices!$A$2:$C$399,3,FALSE),"")</f>
        <v/>
      </c>
      <c r="G13" s="54" t="str">
        <f>IF(A13&lt;&gt;0,VLOOKUP(A13,Indices!$A$2:$C$399,3,FALSE),"")</f>
        <v/>
      </c>
      <c r="H13" s="16" t="str">
        <f t="shared" si="0"/>
        <v/>
      </c>
      <c r="I13" s="58" t="str">
        <f t="shared" si="1"/>
        <v/>
      </c>
      <c r="J13" s="43"/>
      <c r="L13" s="5">
        <f>indices[[#This Row],[Date]]</f>
        <v>41395</v>
      </c>
      <c r="N13" t="s">
        <v>27</v>
      </c>
      <c r="O13">
        <v>1.5</v>
      </c>
    </row>
    <row r="14" spans="1:15" x14ac:dyDescent="0.35">
      <c r="A14" s="12"/>
      <c r="B14" s="41"/>
      <c r="C14" s="66"/>
      <c r="D14" s="69"/>
      <c r="E14" s="68" t="e">
        <f>VLOOKUP(D14,fuelwork[],2,FALSE)</f>
        <v>#N/A</v>
      </c>
      <c r="F14" s="44" t="str">
        <f>IF(C14&lt;&gt;0,VLOOKUP($I$2,Indices!$A$2:$C$399,3,FALSE),"")</f>
        <v/>
      </c>
      <c r="G14" s="54" t="str">
        <f>IF(A14&lt;&gt;0,VLOOKUP(A14,Indices!$A$2:$C$399,3,FALSE),"")</f>
        <v/>
      </c>
      <c r="H14" s="16" t="str">
        <f t="shared" si="0"/>
        <v/>
      </c>
      <c r="I14" s="58" t="str">
        <f t="shared" si="1"/>
        <v/>
      </c>
      <c r="J14" s="43"/>
      <c r="L14" s="5">
        <f>indices[[#This Row],[Date]]</f>
        <v>41426</v>
      </c>
    </row>
    <row r="15" spans="1:15" x14ac:dyDescent="0.35">
      <c r="A15" s="12"/>
      <c r="B15" s="41"/>
      <c r="C15" s="66"/>
      <c r="D15" s="69"/>
      <c r="E15" s="68" t="e">
        <f>VLOOKUP(D15,fuelwork[],2,FALSE)</f>
        <v>#N/A</v>
      </c>
      <c r="F15" s="44" t="str">
        <f>IF(C15&lt;&gt;0,VLOOKUP($I$2,Indices!$A$2:$C$399,3,FALSE),"")</f>
        <v/>
      </c>
      <c r="G15" s="54" t="str">
        <f>IF(A15&lt;&gt;0,VLOOKUP(A15,Indices!$A$2:$C$399,3,FALSE),"")</f>
        <v/>
      </c>
      <c r="H15" s="16" t="str">
        <f t="shared" si="0"/>
        <v/>
      </c>
      <c r="I15" s="58" t="str">
        <f t="shared" si="1"/>
        <v/>
      </c>
      <c r="J15" s="43"/>
      <c r="L15" s="5">
        <f>indices[[#This Row],[Date]]</f>
        <v>41456</v>
      </c>
    </row>
    <row r="16" spans="1:15" x14ac:dyDescent="0.35">
      <c r="A16" s="12"/>
      <c r="B16" s="41"/>
      <c r="C16" s="66"/>
      <c r="D16" s="69"/>
      <c r="E16" s="68" t="e">
        <f>VLOOKUP(D16,fuelwork[],2,FALSE)</f>
        <v>#N/A</v>
      </c>
      <c r="F16" s="44" t="str">
        <f>IF(C16&lt;&gt;0,VLOOKUP($I$2,Indices!$A$2:$C$399,3,FALSE),"")</f>
        <v/>
      </c>
      <c r="G16" s="54" t="str">
        <f>IF(A16&lt;&gt;0,VLOOKUP(A16,Indices!$A$2:$C$399,3,FALSE),"")</f>
        <v/>
      </c>
      <c r="H16" s="16" t="str">
        <f t="shared" si="0"/>
        <v/>
      </c>
      <c r="I16" s="58" t="str">
        <f t="shared" si="1"/>
        <v/>
      </c>
      <c r="J16" s="43"/>
      <c r="L16" s="5">
        <f>indices[[#This Row],[Date]]</f>
        <v>41487</v>
      </c>
    </row>
    <row r="17" spans="1:12" x14ac:dyDescent="0.35">
      <c r="A17" s="12"/>
      <c r="B17" s="41"/>
      <c r="C17" s="66"/>
      <c r="D17" s="69"/>
      <c r="E17" s="68" t="e">
        <f>VLOOKUP(D17,fuelwork[],2,FALSE)</f>
        <v>#N/A</v>
      </c>
      <c r="F17" s="44" t="str">
        <f>IF(C17&lt;&gt;0,VLOOKUP($I$2,Indices!$A$2:$C$399,3,FALSE),"")</f>
        <v/>
      </c>
      <c r="G17" s="54" t="str">
        <f>IF(A17&lt;&gt;0,VLOOKUP(A17,Indices!$A$2:$C$399,3,FALSE),"")</f>
        <v/>
      </c>
      <c r="H17" s="16" t="str">
        <f t="shared" si="0"/>
        <v/>
      </c>
      <c r="I17" s="58" t="str">
        <f t="shared" si="1"/>
        <v/>
      </c>
      <c r="J17" s="43"/>
      <c r="L17" s="5">
        <f>indices[[#This Row],[Date]]</f>
        <v>41518</v>
      </c>
    </row>
    <row r="18" spans="1:12" x14ac:dyDescent="0.35">
      <c r="A18" s="12"/>
      <c r="B18" s="41"/>
      <c r="C18" s="14"/>
      <c r="D18" s="25"/>
      <c r="E18" s="55" t="e">
        <f>VLOOKUP(D18,fuelwork[],2,FALSE)</f>
        <v>#N/A</v>
      </c>
      <c r="F18" s="44" t="str">
        <f>IF(C18&lt;&gt;0,VLOOKUP($I$2,Indices!$A$2:$C$399,3,FALSE),"")</f>
        <v/>
      </c>
      <c r="G18" s="54" t="str">
        <f>IF(A18&lt;&gt;0,VLOOKUP(A18,Indices!$A$2:$C$399,3,FALSE),"")</f>
        <v/>
      </c>
      <c r="H18" s="16" t="str">
        <f t="shared" si="0"/>
        <v/>
      </c>
      <c r="I18" s="17" t="str">
        <f t="shared" si="1"/>
        <v/>
      </c>
      <c r="J18" s="43"/>
      <c r="L18" s="5">
        <f>indices[[#This Row],[Date]]</f>
        <v>41548</v>
      </c>
    </row>
    <row r="19" spans="1:12" x14ac:dyDescent="0.35">
      <c r="A19" s="12"/>
      <c r="B19" s="41"/>
      <c r="C19" s="14"/>
      <c r="D19" s="13"/>
      <c r="E19" s="55" t="e">
        <f>VLOOKUP(D19,fuelwork[],2,FALSE)</f>
        <v>#N/A</v>
      </c>
      <c r="F19" s="44" t="str">
        <f>IF(C19&lt;&gt;0,VLOOKUP($I$2,Indices!$A$2:$C$399,3,FALSE),"")</f>
        <v/>
      </c>
      <c r="G19" s="54" t="str">
        <f>IF(A19&lt;&gt;0,VLOOKUP(A19,Indices!$A$2:$C$399,3,FALSE),"")</f>
        <v/>
      </c>
      <c r="H19" s="16" t="str">
        <f t="shared" si="0"/>
        <v/>
      </c>
      <c r="I19" s="17" t="str">
        <f t="shared" si="1"/>
        <v/>
      </c>
      <c r="J19" s="43"/>
      <c r="L19" s="5">
        <f>indices[[#This Row],[Date]]</f>
        <v>41579</v>
      </c>
    </row>
    <row r="20" spans="1:12" x14ac:dyDescent="0.35">
      <c r="A20" s="12"/>
      <c r="B20" s="41"/>
      <c r="C20" s="14"/>
      <c r="D20" s="13"/>
      <c r="E20" s="55"/>
      <c r="F20" s="44"/>
      <c r="G20" s="54" t="str">
        <f>IF(A20&lt;&gt;0,VLOOKUP(A20,Indices!$A$2:$C$399,3,FALSE),"")</f>
        <v/>
      </c>
      <c r="H20" s="16" t="str">
        <f t="shared" si="0"/>
        <v/>
      </c>
      <c r="I20" s="17" t="str">
        <f t="shared" si="1"/>
        <v/>
      </c>
      <c r="J20" s="43"/>
      <c r="L20" s="5">
        <f>indices[[#This Row],[Date]]</f>
        <v>41609</v>
      </c>
    </row>
    <row r="21" spans="1:12" x14ac:dyDescent="0.35">
      <c r="A21" s="12"/>
      <c r="B21" s="41"/>
      <c r="C21" s="14"/>
      <c r="D21" s="13"/>
      <c r="E21" s="55"/>
      <c r="F21" s="44"/>
      <c r="G21" s="54" t="str">
        <f>IF(A21&lt;&gt;0,VLOOKUP(A21,Indices!$A$2:$C$399,3,FALSE),"")</f>
        <v/>
      </c>
      <c r="H21" s="16" t="str">
        <f t="shared" si="0"/>
        <v/>
      </c>
      <c r="I21" s="17" t="str">
        <f t="shared" si="1"/>
        <v/>
      </c>
      <c r="J21" s="43"/>
      <c r="L21" s="5">
        <f>indices[[#This Row],[Date]]</f>
        <v>41640</v>
      </c>
    </row>
    <row r="22" spans="1:12" x14ac:dyDescent="0.35">
      <c r="A22" s="12"/>
      <c r="B22" s="41"/>
      <c r="C22" s="14"/>
      <c r="D22" s="13"/>
      <c r="E22" s="55"/>
      <c r="F22" s="44"/>
      <c r="G22" s="54" t="str">
        <f>IF(A22&lt;&gt;0,VLOOKUP(A22,Indices!$A$2:$C$399,3,FALSE),"")</f>
        <v/>
      </c>
      <c r="H22" s="16" t="str">
        <f t="shared" si="0"/>
        <v/>
      </c>
      <c r="I22" s="17" t="str">
        <f t="shared" si="1"/>
        <v/>
      </c>
      <c r="J22" s="43"/>
      <c r="L22" s="5">
        <f>indices[[#This Row],[Date]]</f>
        <v>41671</v>
      </c>
    </row>
    <row r="23" spans="1:12" x14ac:dyDescent="0.35">
      <c r="A23" s="12"/>
      <c r="B23" s="41"/>
      <c r="C23" s="14"/>
      <c r="D23" s="13"/>
      <c r="E23" s="55"/>
      <c r="F23" s="44"/>
      <c r="G23" s="54" t="str">
        <f>IF(A23&lt;&gt;0,VLOOKUP(A23,Indices!$A$2:$C$399,3,FALSE),"")</f>
        <v/>
      </c>
      <c r="H23" s="16" t="str">
        <f t="shared" si="0"/>
        <v/>
      </c>
      <c r="I23" s="17" t="str">
        <f t="shared" si="1"/>
        <v/>
      </c>
      <c r="J23" s="43"/>
      <c r="L23" s="5">
        <f>indices[[#This Row],[Date]]</f>
        <v>41699</v>
      </c>
    </row>
    <row r="24" spans="1:12" x14ac:dyDescent="0.35">
      <c r="A24" s="12"/>
      <c r="B24" s="41"/>
      <c r="C24" s="14"/>
      <c r="D24" s="13"/>
      <c r="E24" s="55"/>
      <c r="F24" s="44"/>
      <c r="G24" s="54" t="str">
        <f>IF(A24&lt;&gt;0,VLOOKUP(A24,Indices!$A$2:$C$399,3,FALSE),"")</f>
        <v/>
      </c>
      <c r="H24" s="16" t="str">
        <f t="shared" si="0"/>
        <v/>
      </c>
      <c r="I24" s="17" t="str">
        <f t="shared" si="1"/>
        <v/>
      </c>
      <c r="J24" s="43"/>
      <c r="L24" s="5">
        <f>indices[[#This Row],[Date]]</f>
        <v>41730</v>
      </c>
    </row>
    <row r="25" spans="1:12" x14ac:dyDescent="0.35">
      <c r="A25" s="12"/>
      <c r="B25" s="41"/>
      <c r="C25" s="14"/>
      <c r="D25" s="13"/>
      <c r="E25" s="55"/>
      <c r="F25" s="44"/>
      <c r="G25" s="54" t="str">
        <f>IF(A25&lt;&gt;0,VLOOKUP(A25,Indices!$A$2:$C$399,3,FALSE),"")</f>
        <v/>
      </c>
      <c r="H25" s="16" t="str">
        <f t="shared" si="0"/>
        <v/>
      </c>
      <c r="I25" s="17" t="str">
        <f t="shared" si="1"/>
        <v/>
      </c>
      <c r="J25" s="43"/>
      <c r="L25" s="5">
        <f>indices[[#This Row],[Date]]</f>
        <v>41760</v>
      </c>
    </row>
    <row r="26" spans="1:12" x14ac:dyDescent="0.35">
      <c r="A26" s="12"/>
      <c r="B26" s="41"/>
      <c r="C26" s="14"/>
      <c r="D26" s="13"/>
      <c r="E26" s="55" t="e">
        <f>VLOOKUP(D26,fuelwork[],2,FALSE)</f>
        <v>#N/A</v>
      </c>
      <c r="F26" s="44" t="str">
        <f>IF(C26&lt;&gt;0,VLOOKUP($I$2,Indices!$A$2:$C$399,3,FALSE),"")</f>
        <v/>
      </c>
      <c r="G26" s="54" t="str">
        <f>IF(A26&lt;&gt;0,VLOOKUP(A26,Indices!$A$2:$C$399,3,FALSE),"")</f>
        <v/>
      </c>
      <c r="H26" s="16" t="str">
        <f t="shared" si="0"/>
        <v/>
      </c>
      <c r="I26" s="17" t="str">
        <f t="shared" si="1"/>
        <v/>
      </c>
      <c r="J26" s="43"/>
      <c r="L26" s="5">
        <f>indices[[#This Row],[Date]]</f>
        <v>41791</v>
      </c>
    </row>
    <row r="27" spans="1:12" x14ac:dyDescent="0.35">
      <c r="A27" s="12"/>
      <c r="B27" s="41"/>
      <c r="C27" s="14"/>
      <c r="D27" s="13"/>
      <c r="E27" s="55" t="e">
        <f>VLOOKUP(D27,fuelwork[],2,FALSE)</f>
        <v>#N/A</v>
      </c>
      <c r="F27" s="44" t="str">
        <f>IF(C27&lt;&gt;0,VLOOKUP($I$2,Indices!$A$2:$C$399,3,FALSE),"")</f>
        <v/>
      </c>
      <c r="G27" s="54" t="str">
        <f>IF(A27&lt;&gt;0,VLOOKUP(A27,Indices!$A$2:$C$399,3,FALSE),"")</f>
        <v/>
      </c>
      <c r="H27" s="16" t="str">
        <f t="shared" si="0"/>
        <v/>
      </c>
      <c r="I27" s="17" t="str">
        <f t="shared" si="1"/>
        <v/>
      </c>
      <c r="J27" s="43"/>
      <c r="L27" s="5">
        <f>indices[[#This Row],[Date]]</f>
        <v>41821</v>
      </c>
    </row>
    <row r="28" spans="1:12" x14ac:dyDescent="0.35">
      <c r="A28" s="12"/>
      <c r="B28" s="41"/>
      <c r="C28" s="14"/>
      <c r="D28" s="13"/>
      <c r="E28" s="55" t="e">
        <f>VLOOKUP(D28,fuelwork[],2,FALSE)</f>
        <v>#N/A</v>
      </c>
      <c r="F28" s="44" t="str">
        <f>IF(C28&lt;&gt;0,VLOOKUP($I$2,Indices!$A$2:$C$399,3,FALSE),"")</f>
        <v/>
      </c>
      <c r="G28" s="54" t="str">
        <f>IF(A28&lt;&gt;0,VLOOKUP(A28,Indices!$A$2:$C$399,3,FALSE),"")</f>
        <v/>
      </c>
      <c r="H28" s="16" t="str">
        <f t="shared" si="0"/>
        <v/>
      </c>
      <c r="I28" s="17" t="str">
        <f t="shared" si="1"/>
        <v/>
      </c>
      <c r="J28" s="43"/>
      <c r="L28" s="5">
        <f>indices[[#This Row],[Date]]</f>
        <v>41852</v>
      </c>
    </row>
    <row r="29" spans="1:12" x14ac:dyDescent="0.35">
      <c r="A29" s="12"/>
      <c r="B29" s="41"/>
      <c r="C29" s="14"/>
      <c r="D29" s="13"/>
      <c r="E29" s="55" t="e">
        <f>VLOOKUP(D29,fuelwork[],2,FALSE)</f>
        <v>#N/A</v>
      </c>
      <c r="F29" s="44" t="str">
        <f>IF(C29&lt;&gt;0,VLOOKUP($I$2,Indices!$A$2:$C$399,3,FALSE),"")</f>
        <v/>
      </c>
      <c r="G29" s="54" t="str">
        <f>IF(A29&lt;&gt;0,VLOOKUP(A29,Indices!$A$2:$C$399,3,FALSE),"")</f>
        <v/>
      </c>
      <c r="H29" s="16" t="str">
        <f t="shared" si="0"/>
        <v/>
      </c>
      <c r="I29" s="17" t="str">
        <f t="shared" si="1"/>
        <v/>
      </c>
      <c r="J29" s="43"/>
      <c r="L29" s="5">
        <f>indices[[#This Row],[Date]]</f>
        <v>41883</v>
      </c>
    </row>
    <row r="30" spans="1:12" x14ac:dyDescent="0.35">
      <c r="A30" s="12"/>
      <c r="B30" s="41"/>
      <c r="C30" s="14"/>
      <c r="D30" s="13"/>
      <c r="E30" s="55" t="e">
        <f>VLOOKUP(D30,fuelwork[],2,FALSE)</f>
        <v>#N/A</v>
      </c>
      <c r="F30" s="44" t="str">
        <f>IF(C30&lt;&gt;0,VLOOKUP($I$2,Indices!$A$2:$C$399,3,FALSE),"")</f>
        <v/>
      </c>
      <c r="G30" s="54" t="str">
        <f>IF(A30&lt;&gt;0,VLOOKUP(A30,Indices!$A$2:$C$399,3,FALSE),"")</f>
        <v/>
      </c>
      <c r="H30" s="16" t="str">
        <f t="shared" si="0"/>
        <v/>
      </c>
      <c r="I30" s="17" t="str">
        <f t="shared" si="1"/>
        <v/>
      </c>
      <c r="J30" s="43"/>
      <c r="L30" s="5">
        <f>indices[[#This Row],[Date]]</f>
        <v>41913</v>
      </c>
    </row>
    <row r="31" spans="1:12" x14ac:dyDescent="0.35">
      <c r="A31" s="12"/>
      <c r="B31" s="41"/>
      <c r="C31" s="14"/>
      <c r="D31" s="13"/>
      <c r="E31" s="55" t="e">
        <f>VLOOKUP(D31,fuelwork[],2,FALSE)</f>
        <v>#N/A</v>
      </c>
      <c r="F31" s="44" t="str">
        <f>IF(C31&lt;&gt;0,VLOOKUP($I$2,Indices!$A$2:$C$399,3,FALSE),"")</f>
        <v/>
      </c>
      <c r="G31" s="54" t="str">
        <f>IF(A31&lt;&gt;0,VLOOKUP(A31,Indices!$A$2:$C$399,3,FALSE),"")</f>
        <v/>
      </c>
      <c r="H31" s="16" t="str">
        <f t="shared" si="0"/>
        <v/>
      </c>
      <c r="I31" s="17" t="str">
        <f t="shared" si="1"/>
        <v/>
      </c>
      <c r="J31" s="43"/>
      <c r="L31" s="5">
        <f>indices[[#This Row],[Date]]</f>
        <v>41944</v>
      </c>
    </row>
    <row r="32" spans="1:12" x14ac:dyDescent="0.35">
      <c r="A32" s="12"/>
      <c r="B32" s="41"/>
      <c r="C32" s="14"/>
      <c r="D32" s="13"/>
      <c r="E32" s="55" t="e">
        <f>VLOOKUP(D32,fuelwork[],2,FALSE)</f>
        <v>#N/A</v>
      </c>
      <c r="F32" s="44" t="str">
        <f>IF(C32&lt;&gt;0,VLOOKUP($I$2,Indices!$A$2:$C$399,3,FALSE),"")</f>
        <v/>
      </c>
      <c r="G32" s="54" t="str">
        <f>IF(A32&lt;&gt;0,VLOOKUP(A32,Indices!$A$2:$C$399,3,FALSE),"")</f>
        <v/>
      </c>
      <c r="H32" s="16" t="str">
        <f t="shared" si="0"/>
        <v/>
      </c>
      <c r="I32" s="17" t="str">
        <f t="shared" si="1"/>
        <v/>
      </c>
      <c r="J32" s="43"/>
      <c r="L32" s="5">
        <f>indices[[#This Row],[Date]]</f>
        <v>41974</v>
      </c>
    </row>
    <row r="33" spans="1:12" x14ac:dyDescent="0.35">
      <c r="A33" s="12"/>
      <c r="B33" s="41"/>
      <c r="C33" s="14"/>
      <c r="D33" s="13"/>
      <c r="E33" s="55" t="e">
        <f>VLOOKUP(D33,fuelwork[],2,FALSE)</f>
        <v>#N/A</v>
      </c>
      <c r="F33" s="44" t="str">
        <f>IF(C33&lt;&gt;0,VLOOKUP($I$2,Indices!$A$2:$C$399,3,FALSE),"")</f>
        <v/>
      </c>
      <c r="G33" s="54" t="str">
        <f>IF(A33&lt;&gt;0,VLOOKUP(A33,Indices!$A$2:$C$399,3,FALSE),"")</f>
        <v/>
      </c>
      <c r="H33" s="16" t="str">
        <f t="shared" si="0"/>
        <v/>
      </c>
      <c r="I33" s="17" t="str">
        <f t="shared" si="1"/>
        <v/>
      </c>
      <c r="J33" s="43"/>
      <c r="L33" s="5">
        <f>indices[[#This Row],[Date]]</f>
        <v>42005</v>
      </c>
    </row>
    <row r="34" spans="1:12" x14ac:dyDescent="0.35">
      <c r="A34" s="12"/>
      <c r="B34" s="41"/>
      <c r="C34" s="14"/>
      <c r="D34" s="13"/>
      <c r="E34" s="55" t="e">
        <f>VLOOKUP(D34,fuelwork[],2,FALSE)</f>
        <v>#N/A</v>
      </c>
      <c r="F34" s="44" t="str">
        <f>IF(C34&lt;&gt;0,VLOOKUP($I$2,Indices!$A$2:$C$399,3,FALSE),"")</f>
        <v/>
      </c>
      <c r="G34" s="54" t="str">
        <f>IF(A34&lt;&gt;0,VLOOKUP(A34,Indices!$A$2:$C$399,3,FALSE),"")</f>
        <v/>
      </c>
      <c r="H34" s="16" t="str">
        <f t="shared" si="0"/>
        <v/>
      </c>
      <c r="I34" s="17" t="str">
        <f t="shared" si="1"/>
        <v/>
      </c>
      <c r="J34" s="43"/>
      <c r="L34" s="5">
        <f>indices[[#This Row],[Date]]</f>
        <v>42036</v>
      </c>
    </row>
    <row r="35" spans="1:12" x14ac:dyDescent="0.35">
      <c r="A35" s="12"/>
      <c r="B35" s="41"/>
      <c r="C35" s="14"/>
      <c r="D35" s="13"/>
      <c r="E35" s="55" t="e">
        <f>VLOOKUP(D35,fuelwork[],2,FALSE)</f>
        <v>#N/A</v>
      </c>
      <c r="F35" s="44" t="str">
        <f>IF(C35&lt;&gt;0,VLOOKUP($I$2,Indices!$A$2:$C$399,3,FALSE),"")</f>
        <v/>
      </c>
      <c r="G35" s="54" t="str">
        <f>IF(A35&lt;&gt;0,VLOOKUP(A35,Indices!$A$2:$C$399,3,FALSE),"")</f>
        <v/>
      </c>
      <c r="H35" s="16" t="str">
        <f t="shared" si="0"/>
        <v/>
      </c>
      <c r="I35" s="17" t="str">
        <f t="shared" si="1"/>
        <v/>
      </c>
      <c r="J35" s="43"/>
      <c r="L35" s="5">
        <f>indices[[#This Row],[Date]]</f>
        <v>42064</v>
      </c>
    </row>
    <row r="36" spans="1:12" x14ac:dyDescent="0.35">
      <c r="A36" s="12"/>
      <c r="B36" s="41"/>
      <c r="C36" s="14"/>
      <c r="D36" s="13"/>
      <c r="E36" s="55" t="e">
        <f>VLOOKUP(D36,fuelwork[],2,FALSE)</f>
        <v>#N/A</v>
      </c>
      <c r="F36" s="44" t="str">
        <f>IF(C36&lt;&gt;0,VLOOKUP($I$2,Indices!$A$2:$C$399,3,FALSE),"")</f>
        <v/>
      </c>
      <c r="G36" s="54" t="str">
        <f>IF(A36&lt;&gt;0,VLOOKUP(A36,Indices!$A$2:$C$399,3,FALSE),"")</f>
        <v/>
      </c>
      <c r="H36" s="16" t="str">
        <f t="shared" si="0"/>
        <v/>
      </c>
      <c r="I36" s="17" t="str">
        <f t="shared" si="1"/>
        <v/>
      </c>
      <c r="J36" s="43"/>
      <c r="L36" s="5">
        <f>indices[[#This Row],[Date]]</f>
        <v>42095</v>
      </c>
    </row>
    <row r="37" spans="1:12" x14ac:dyDescent="0.35">
      <c r="A37" s="12"/>
      <c r="B37" s="41"/>
      <c r="C37" s="14"/>
      <c r="D37" s="13"/>
      <c r="E37" s="55" t="e">
        <f>VLOOKUP(D37,fuelwork[],2,FALSE)</f>
        <v>#N/A</v>
      </c>
      <c r="F37" s="44" t="str">
        <f>IF(C37&lt;&gt;0,VLOOKUP($I$2,Indices!$A$2:$C$399,3,FALSE),"")</f>
        <v/>
      </c>
      <c r="G37" s="54" t="str">
        <f>IF(A37&lt;&gt;0,VLOOKUP(A37,Indices!$A$2:$C$399,3,FALSE),"")</f>
        <v/>
      </c>
      <c r="H37" s="16" t="str">
        <f t="shared" si="0"/>
        <v/>
      </c>
      <c r="I37" s="17" t="str">
        <f t="shared" si="1"/>
        <v/>
      </c>
      <c r="J37" s="43"/>
      <c r="L37" s="5">
        <f>indices[[#This Row],[Date]]</f>
        <v>42125</v>
      </c>
    </row>
    <row r="38" spans="1:12" x14ac:dyDescent="0.35">
      <c r="A38" s="12"/>
      <c r="B38" s="41"/>
      <c r="C38" s="14"/>
      <c r="D38" s="13"/>
      <c r="E38" s="55" t="e">
        <f>VLOOKUP(D38,fuelwork[],2,FALSE)</f>
        <v>#N/A</v>
      </c>
      <c r="F38" s="44" t="str">
        <f>IF(C38&lt;&gt;0,VLOOKUP($I$2,Indices!$A$2:$C$399,3,FALSE),"")</f>
        <v/>
      </c>
      <c r="G38" s="54" t="str">
        <f>IF(A38&lt;&gt;0,VLOOKUP(A38,Indices!$A$2:$C$399,3,FALSE),"")</f>
        <v/>
      </c>
      <c r="H38" s="16" t="str">
        <f t="shared" si="0"/>
        <v/>
      </c>
      <c r="I38" s="17" t="str">
        <f t="shared" si="1"/>
        <v/>
      </c>
      <c r="J38" s="43"/>
      <c r="L38" s="5">
        <f>indices[[#This Row],[Date]]</f>
        <v>42156</v>
      </c>
    </row>
    <row r="39" spans="1:12" x14ac:dyDescent="0.35">
      <c r="A39" s="12"/>
      <c r="B39" s="41"/>
      <c r="C39" s="14"/>
      <c r="D39" s="13"/>
      <c r="E39" s="55" t="e">
        <f>VLOOKUP(D39,fuelwork[],2,FALSE)</f>
        <v>#N/A</v>
      </c>
      <c r="F39" s="44" t="str">
        <f>IF(C39&lt;&gt;0,VLOOKUP($I$2,Indices!$A$2:$C$399,3,FALSE),"")</f>
        <v/>
      </c>
      <c r="G39" s="54" t="str">
        <f>IF(A39&lt;&gt;0,VLOOKUP(A39,Indices!$A$2:$C$399,3,FALSE),"")</f>
        <v/>
      </c>
      <c r="H39" s="16" t="str">
        <f t="shared" si="0"/>
        <v/>
      </c>
      <c r="I39" s="17" t="str">
        <f t="shared" si="1"/>
        <v/>
      </c>
      <c r="J39" s="43"/>
      <c r="L39" s="5">
        <f>indices[[#This Row],[Date]]</f>
        <v>42186</v>
      </c>
    </row>
    <row r="40" spans="1:12" x14ac:dyDescent="0.35">
      <c r="A40" s="12"/>
      <c r="B40" s="41"/>
      <c r="C40" s="14"/>
      <c r="D40" s="13"/>
      <c r="E40" s="55" t="e">
        <f>VLOOKUP(D40,fuelwork[],2,FALSE)</f>
        <v>#N/A</v>
      </c>
      <c r="F40" s="44" t="str">
        <f>IF(C40&lt;&gt;0,VLOOKUP($I$2,Indices!$A$2:$C$399,3,FALSE),"")</f>
        <v/>
      </c>
      <c r="G40" s="54" t="str">
        <f>IF(A40&lt;&gt;0,VLOOKUP(A40,Indices!$A$2:$C$399,3,FALSE),"")</f>
        <v/>
      </c>
      <c r="H40" s="16" t="str">
        <f t="shared" si="0"/>
        <v/>
      </c>
      <c r="I40" s="17" t="str">
        <f t="shared" si="1"/>
        <v/>
      </c>
      <c r="J40" s="43"/>
      <c r="L40" s="5">
        <f>indices[[#This Row],[Date]]</f>
        <v>42217</v>
      </c>
    </row>
    <row r="41" spans="1:12" x14ac:dyDescent="0.35">
      <c r="A41" s="12"/>
      <c r="B41" s="41"/>
      <c r="C41" s="14"/>
      <c r="D41" s="13"/>
      <c r="E41" s="55" t="e">
        <f>VLOOKUP(D41,fuelwork[],2,FALSE)</f>
        <v>#N/A</v>
      </c>
      <c r="F41" s="44" t="str">
        <f>IF(C41&lt;&gt;0,VLOOKUP($I$2,Indices!$A$2:$C$399,3,FALSE),"")</f>
        <v/>
      </c>
      <c r="G41" s="54" t="str">
        <f>IF(A41&lt;&gt;0,VLOOKUP(A41,Indices!$A$2:$C$399,3,FALSE),"")</f>
        <v/>
      </c>
      <c r="H41" s="16" t="str">
        <f t="shared" si="0"/>
        <v/>
      </c>
      <c r="I41" s="17" t="str">
        <f t="shared" si="1"/>
        <v/>
      </c>
      <c r="J41" s="43"/>
      <c r="L41" s="5">
        <f>indices[[#This Row],[Date]]</f>
        <v>42248</v>
      </c>
    </row>
    <row r="42" spans="1:12" x14ac:dyDescent="0.35">
      <c r="A42" s="12"/>
      <c r="B42" s="41"/>
      <c r="C42" s="14"/>
      <c r="D42" s="13"/>
      <c r="E42" s="55" t="e">
        <f>VLOOKUP(D42,fuelwork[],2,FALSE)</f>
        <v>#N/A</v>
      </c>
      <c r="F42" s="44" t="str">
        <f>IF(C42&lt;&gt;0,VLOOKUP($I$2,Indices!$A$2:$C$399,3,FALSE),"")</f>
        <v/>
      </c>
      <c r="G42" s="54" t="str">
        <f>IF(A42&lt;&gt;0,VLOOKUP(A42,Indices!$A$2:$C$399,3,FALSE),"")</f>
        <v/>
      </c>
      <c r="H42" s="16" t="str">
        <f t="shared" si="0"/>
        <v/>
      </c>
      <c r="I42" s="17" t="str">
        <f t="shared" si="1"/>
        <v/>
      </c>
      <c r="J42" s="43"/>
      <c r="L42" s="5">
        <f>indices[[#This Row],[Date]]</f>
        <v>42278</v>
      </c>
    </row>
    <row r="43" spans="1:12" x14ac:dyDescent="0.35">
      <c r="A43" s="12"/>
      <c r="B43" s="41"/>
      <c r="C43" s="14"/>
      <c r="D43" s="13"/>
      <c r="E43" s="55" t="e">
        <f>VLOOKUP(D43,fuelwork[],2,FALSE)</f>
        <v>#N/A</v>
      </c>
      <c r="F43" s="44" t="str">
        <f>IF(C43&lt;&gt;0,VLOOKUP($I$2,Indices!$A$2:$C$399,3,FALSE),"")</f>
        <v/>
      </c>
      <c r="G43" s="54" t="str">
        <f>IF(A43&lt;&gt;0,VLOOKUP(A43,Indices!$A$2:$C$399,3,FALSE),"")</f>
        <v/>
      </c>
      <c r="H43" s="16" t="str">
        <f t="shared" si="0"/>
        <v/>
      </c>
      <c r="I43" s="17" t="str">
        <f t="shared" si="1"/>
        <v/>
      </c>
      <c r="J43" s="43"/>
      <c r="L43" s="5">
        <f>indices[[#This Row],[Date]]</f>
        <v>42309</v>
      </c>
    </row>
    <row r="44" spans="1:12" ht="15" thickBot="1" x14ac:dyDescent="0.4">
      <c r="A44" s="18"/>
      <c r="B44" s="42"/>
      <c r="C44" s="20"/>
      <c r="D44" s="19"/>
      <c r="E44" s="55" t="e">
        <f>VLOOKUP(D44,fuelwork[],2,FALSE)</f>
        <v>#N/A</v>
      </c>
      <c r="F44" s="45" t="str">
        <f>IF(C44&lt;&gt;0,VLOOKUP($I$2,Indices!$A$2:$C$399,3,FALSE),"")</f>
        <v/>
      </c>
      <c r="G44" s="45" t="str">
        <f>IF(A44&lt;&gt;0,VLOOKUP(A44,Indices!$A$2:$C$399,3,FALSE),"")</f>
        <v/>
      </c>
      <c r="H44" s="22" t="str">
        <f t="shared" si="0"/>
        <v/>
      </c>
      <c r="I44" s="23" t="str">
        <f t="shared" si="1"/>
        <v/>
      </c>
      <c r="J44" s="43"/>
      <c r="L44" s="5">
        <f>indices[[#This Row],[Date]]</f>
        <v>42339</v>
      </c>
    </row>
    <row r="45" spans="1:12" ht="15" thickTop="1" x14ac:dyDescent="0.35">
      <c r="A45" s="5"/>
      <c r="C45" s="7"/>
      <c r="F45" s="8"/>
      <c r="G45" s="11" t="s">
        <v>30</v>
      </c>
      <c r="H45" s="10"/>
      <c r="I45" s="6">
        <f>SUM(I4:I44)</f>
        <v>98.775000000000006</v>
      </c>
      <c r="J45" s="5"/>
      <c r="L45" s="5">
        <f>indices[[#This Row],[Date]]</f>
        <v>42370</v>
      </c>
    </row>
    <row r="46" spans="1:12" x14ac:dyDescent="0.35">
      <c r="L46" s="5">
        <f>indices[[#This Row],[Date]]</f>
        <v>42401</v>
      </c>
    </row>
    <row r="47" spans="1:12" x14ac:dyDescent="0.35">
      <c r="L47" s="5">
        <f>indices[[#This Row],[Date]]</f>
        <v>42430</v>
      </c>
    </row>
    <row r="48" spans="1:12" x14ac:dyDescent="0.35">
      <c r="L48" s="5">
        <f>indices[[#This Row],[Date]]</f>
        <v>42461</v>
      </c>
    </row>
    <row r="49" spans="12:12" x14ac:dyDescent="0.35">
      <c r="L49" s="5">
        <f>indices[[#This Row],[Date]]</f>
        <v>42491</v>
      </c>
    </row>
    <row r="50" spans="12:12" x14ac:dyDescent="0.35">
      <c r="L50" s="5">
        <f>indices[[#This Row],[Date]]</f>
        <v>42522</v>
      </c>
    </row>
    <row r="51" spans="12:12" x14ac:dyDescent="0.35">
      <c r="L51" s="5">
        <f>indices[[#This Row],[Date]]</f>
        <v>42552</v>
      </c>
    </row>
    <row r="52" spans="12:12" x14ac:dyDescent="0.35">
      <c r="L52" s="5">
        <f>indices[[#This Row],[Date]]</f>
        <v>42583</v>
      </c>
    </row>
    <row r="53" spans="12:12" x14ac:dyDescent="0.35">
      <c r="L53" s="5">
        <f>indices[[#This Row],[Date]]</f>
        <v>42614</v>
      </c>
    </row>
    <row r="54" spans="12:12" x14ac:dyDescent="0.35">
      <c r="L54" s="5">
        <f>indices[[#This Row],[Date]]</f>
        <v>42644</v>
      </c>
    </row>
    <row r="55" spans="12:12" x14ac:dyDescent="0.35">
      <c r="L55" s="5">
        <f>indices[[#This Row],[Date]]</f>
        <v>42675</v>
      </c>
    </row>
    <row r="56" spans="12:12" x14ac:dyDescent="0.35">
      <c r="L56" s="5">
        <f>indices[[#This Row],[Date]]</f>
        <v>42705</v>
      </c>
    </row>
    <row r="57" spans="12:12" x14ac:dyDescent="0.35">
      <c r="L57" s="5">
        <f>indices[[#This Row],[Date]]</f>
        <v>42736</v>
      </c>
    </row>
    <row r="58" spans="12:12" x14ac:dyDescent="0.35">
      <c r="L58" s="5">
        <f>indices[[#This Row],[Date]]</f>
        <v>42767</v>
      </c>
    </row>
    <row r="59" spans="12:12" x14ac:dyDescent="0.35">
      <c r="L59" s="5">
        <f>indices[[#This Row],[Date]]</f>
        <v>42795</v>
      </c>
    </row>
    <row r="60" spans="12:12" x14ac:dyDescent="0.35">
      <c r="L60" s="5">
        <f>indices[[#This Row],[Date]]</f>
        <v>42826</v>
      </c>
    </row>
    <row r="61" spans="12:12" x14ac:dyDescent="0.35">
      <c r="L61" s="5">
        <f>indices[[#This Row],[Date]]</f>
        <v>42856</v>
      </c>
    </row>
    <row r="62" spans="12:12" x14ac:dyDescent="0.35">
      <c r="L62" s="5">
        <f>indices[[#This Row],[Date]]</f>
        <v>42887</v>
      </c>
    </row>
    <row r="63" spans="12:12" x14ac:dyDescent="0.35">
      <c r="L63" s="5">
        <f>indices[[#This Row],[Date]]</f>
        <v>42917</v>
      </c>
    </row>
    <row r="64" spans="12:12" x14ac:dyDescent="0.35">
      <c r="L64" s="5">
        <f>indices[[#This Row],[Date]]</f>
        <v>42948</v>
      </c>
    </row>
    <row r="65" spans="12:12" x14ac:dyDescent="0.35">
      <c r="L65" s="5">
        <f>indices[[#This Row],[Date]]</f>
        <v>42979</v>
      </c>
    </row>
    <row r="66" spans="12:12" x14ac:dyDescent="0.35">
      <c r="L66" s="5">
        <f>indices[[#This Row],[Date]]</f>
        <v>43009</v>
      </c>
    </row>
    <row r="67" spans="12:12" x14ac:dyDescent="0.35">
      <c r="L67" s="5">
        <f>indices[[#This Row],[Date]]</f>
        <v>43040</v>
      </c>
    </row>
    <row r="68" spans="12:12" x14ac:dyDescent="0.35">
      <c r="L68" s="5">
        <f>indices[[#This Row],[Date]]</f>
        <v>43070</v>
      </c>
    </row>
    <row r="69" spans="12:12" x14ac:dyDescent="0.35">
      <c r="L69" s="5">
        <f>indices[[#This Row],[Date]]</f>
        <v>43101</v>
      </c>
    </row>
    <row r="70" spans="12:12" x14ac:dyDescent="0.35">
      <c r="L70" s="5">
        <f>indices[[#This Row],[Date]]</f>
        <v>43132</v>
      </c>
    </row>
    <row r="71" spans="12:12" x14ac:dyDescent="0.35">
      <c r="L71" s="5">
        <f>indices[[#This Row],[Date]]</f>
        <v>43160</v>
      </c>
    </row>
    <row r="72" spans="12:12" x14ac:dyDescent="0.35">
      <c r="L72" s="5">
        <f>indices[[#This Row],[Date]]</f>
        <v>43191</v>
      </c>
    </row>
    <row r="73" spans="12:12" x14ac:dyDescent="0.35">
      <c r="L73" s="5">
        <f>indices[[#This Row],[Date]]</f>
        <v>43221</v>
      </c>
    </row>
    <row r="74" spans="12:12" x14ac:dyDescent="0.35">
      <c r="L74" s="5">
        <f>indices[[#This Row],[Date]]</f>
        <v>43252</v>
      </c>
    </row>
    <row r="75" spans="12:12" x14ac:dyDescent="0.35">
      <c r="L75" s="5">
        <f>indices[[#This Row],[Date]]</f>
        <v>43282</v>
      </c>
    </row>
    <row r="76" spans="12:12" x14ac:dyDescent="0.35">
      <c r="L76" s="5">
        <f>indices[[#This Row],[Date]]</f>
        <v>43313</v>
      </c>
    </row>
    <row r="77" spans="12:12" x14ac:dyDescent="0.35">
      <c r="L77" s="5">
        <f>indices[[#This Row],[Date]]</f>
        <v>43344</v>
      </c>
    </row>
    <row r="78" spans="12:12" x14ac:dyDescent="0.35">
      <c r="L78" s="5">
        <f>indices[[#This Row],[Date]]</f>
        <v>43374</v>
      </c>
    </row>
    <row r="79" spans="12:12" x14ac:dyDescent="0.35">
      <c r="L79" s="5">
        <f>indices[[#This Row],[Date]]</f>
        <v>43405</v>
      </c>
    </row>
    <row r="80" spans="12:12" x14ac:dyDescent="0.35">
      <c r="L80" s="5">
        <f>indices[[#This Row],[Date]]</f>
        <v>43435</v>
      </c>
    </row>
    <row r="81" spans="12:12" x14ac:dyDescent="0.35">
      <c r="L81" s="5">
        <f>indices[[#This Row],[Date]]</f>
        <v>43466</v>
      </c>
    </row>
    <row r="82" spans="12:12" x14ac:dyDescent="0.35">
      <c r="L82" s="5">
        <f>indices[[#This Row],[Date]]</f>
        <v>43497</v>
      </c>
    </row>
    <row r="83" spans="12:12" x14ac:dyDescent="0.35">
      <c r="L83" s="5">
        <f>indices[[#This Row],[Date]]</f>
        <v>43525</v>
      </c>
    </row>
    <row r="84" spans="12:12" x14ac:dyDescent="0.35">
      <c r="L84" s="5">
        <f>indices[[#This Row],[Date]]</f>
        <v>43556</v>
      </c>
    </row>
    <row r="85" spans="12:12" x14ac:dyDescent="0.35">
      <c r="L85" s="5">
        <f>indices[[#This Row],[Date]]</f>
        <v>43586</v>
      </c>
    </row>
    <row r="86" spans="12:12" x14ac:dyDescent="0.35">
      <c r="L86" s="5">
        <f>indices[[#This Row],[Date]]</f>
        <v>43617</v>
      </c>
    </row>
    <row r="87" spans="12:12" x14ac:dyDescent="0.35">
      <c r="L87" s="5">
        <f>indices[[#This Row],[Date]]</f>
        <v>43647</v>
      </c>
    </row>
    <row r="88" spans="12:12" x14ac:dyDescent="0.35">
      <c r="L88" s="5">
        <f>indices[[#This Row],[Date]]</f>
        <v>43678</v>
      </c>
    </row>
    <row r="89" spans="12:12" x14ac:dyDescent="0.35">
      <c r="L89" s="5">
        <f>indices[[#This Row],[Date]]</f>
        <v>43709</v>
      </c>
    </row>
    <row r="90" spans="12:12" x14ac:dyDescent="0.35">
      <c r="L90" s="5">
        <f>indices[[#This Row],[Date]]</f>
        <v>43739</v>
      </c>
    </row>
    <row r="91" spans="12:12" x14ac:dyDescent="0.35">
      <c r="L91" s="5">
        <f>indices[[#This Row],[Date]]</f>
        <v>43770</v>
      </c>
    </row>
    <row r="92" spans="12:12" x14ac:dyDescent="0.35">
      <c r="L92" s="5">
        <f>indices[[#This Row],[Date]]</f>
        <v>43800</v>
      </c>
    </row>
    <row r="93" spans="12:12" x14ac:dyDescent="0.35">
      <c r="L93" s="5">
        <f>indices[[#This Row],[Date]]</f>
        <v>43831</v>
      </c>
    </row>
    <row r="94" spans="12:12" x14ac:dyDescent="0.35">
      <c r="L94" s="5">
        <f>indices[[#This Row],[Date]]</f>
        <v>43862</v>
      </c>
    </row>
    <row r="95" spans="12:12" x14ac:dyDescent="0.35">
      <c r="L95" s="5">
        <f>indices[[#This Row],[Date]]</f>
        <v>43891</v>
      </c>
    </row>
    <row r="96" spans="12:12" x14ac:dyDescent="0.35">
      <c r="L96" s="5">
        <f>indices[[#This Row],[Date]]</f>
        <v>43922</v>
      </c>
    </row>
    <row r="97" spans="12:12" x14ac:dyDescent="0.35">
      <c r="L97" s="5">
        <f>indices[[#This Row],[Date]]</f>
        <v>43952</v>
      </c>
    </row>
    <row r="98" spans="12:12" x14ac:dyDescent="0.35">
      <c r="L98" s="5">
        <f>indices[[#This Row],[Date]]</f>
        <v>43983</v>
      </c>
    </row>
    <row r="99" spans="12:12" x14ac:dyDescent="0.35">
      <c r="L99" s="5">
        <f>indices[[#This Row],[Date]]</f>
        <v>44013</v>
      </c>
    </row>
    <row r="100" spans="12:12" x14ac:dyDescent="0.35">
      <c r="L100" s="5">
        <f>indices[[#This Row],[Date]]</f>
        <v>44044</v>
      </c>
    </row>
    <row r="101" spans="12:12" x14ac:dyDescent="0.35">
      <c r="L101" s="5">
        <f>indices[[#This Row],[Date]]</f>
        <v>44075</v>
      </c>
    </row>
    <row r="102" spans="12:12" x14ac:dyDescent="0.35">
      <c r="L102" s="5">
        <f>indices[[#This Row],[Date]]</f>
        <v>44105</v>
      </c>
    </row>
    <row r="103" spans="12:12" x14ac:dyDescent="0.35">
      <c r="L103" s="5">
        <f>indices[[#This Row],[Date]]</f>
        <v>44136</v>
      </c>
    </row>
    <row r="104" spans="12:12" x14ac:dyDescent="0.35">
      <c r="L104" s="5">
        <f>indices[[#This Row],[Date]]</f>
        <v>44166</v>
      </c>
    </row>
    <row r="105" spans="12:12" x14ac:dyDescent="0.35">
      <c r="L105" s="5">
        <f>indices[[#This Row],[Date]]</f>
        <v>44197</v>
      </c>
    </row>
    <row r="106" spans="12:12" x14ac:dyDescent="0.35">
      <c r="L106" s="5">
        <f>indices[[#This Row],[Date]]</f>
        <v>44228</v>
      </c>
    </row>
    <row r="107" spans="12:12" x14ac:dyDescent="0.35">
      <c r="L107" s="5">
        <f>indices[[#This Row],[Date]]</f>
        <v>44256</v>
      </c>
    </row>
    <row r="108" spans="12:12" x14ac:dyDescent="0.35">
      <c r="L108" s="5">
        <f>indices[[#This Row],[Date]]</f>
        <v>44287</v>
      </c>
    </row>
    <row r="109" spans="12:12" x14ac:dyDescent="0.35">
      <c r="L109" s="5">
        <f>indices[[#This Row],[Date]]</f>
        <v>44317</v>
      </c>
    </row>
    <row r="110" spans="12:12" x14ac:dyDescent="0.35">
      <c r="L110" s="5">
        <f>indices[[#This Row],[Date]]</f>
        <v>44348</v>
      </c>
    </row>
    <row r="111" spans="12:12" x14ac:dyDescent="0.35">
      <c r="L111" s="5">
        <f>indices[[#This Row],[Date]]</f>
        <v>44378</v>
      </c>
    </row>
    <row r="112" spans="12:12" x14ac:dyDescent="0.35">
      <c r="L112" s="5">
        <f>indices[[#This Row],[Date]]</f>
        <v>44409</v>
      </c>
    </row>
    <row r="113" spans="12:12" x14ac:dyDescent="0.35">
      <c r="L113" s="5">
        <f>indices[[#This Row],[Date]]</f>
        <v>44440</v>
      </c>
    </row>
    <row r="114" spans="12:12" x14ac:dyDescent="0.35">
      <c r="L114" s="5">
        <f>indices[[#This Row],[Date]]</f>
        <v>44470</v>
      </c>
    </row>
    <row r="115" spans="12:12" x14ac:dyDescent="0.35">
      <c r="L115" s="5">
        <f>indices[[#This Row],[Date]]</f>
        <v>44501</v>
      </c>
    </row>
    <row r="116" spans="12:12" x14ac:dyDescent="0.35">
      <c r="L116" s="5">
        <f>indices[[#This Row],[Date]]</f>
        <v>44531</v>
      </c>
    </row>
    <row r="117" spans="12:12" x14ac:dyDescent="0.35">
      <c r="L117" s="5">
        <f>indices[[#This Row],[Date]]</f>
        <v>44562</v>
      </c>
    </row>
    <row r="118" spans="12:12" x14ac:dyDescent="0.35">
      <c r="L118" s="5">
        <f>indices[[#This Row],[Date]]</f>
        <v>44593</v>
      </c>
    </row>
    <row r="119" spans="12:12" x14ac:dyDescent="0.35">
      <c r="L119" s="5">
        <f>indices[[#This Row],[Date]]</f>
        <v>44621</v>
      </c>
    </row>
    <row r="120" spans="12:12" x14ac:dyDescent="0.35">
      <c r="L120" s="5">
        <f>indices[[#This Row],[Date]]</f>
        <v>44652</v>
      </c>
    </row>
    <row r="121" spans="12:12" x14ac:dyDescent="0.35">
      <c r="L121" s="5">
        <f>indices[[#This Row],[Date]]</f>
        <v>44682</v>
      </c>
    </row>
    <row r="122" spans="12:12" x14ac:dyDescent="0.35">
      <c r="L122" s="5">
        <f>indices[[#This Row],[Date]]</f>
        <v>44713</v>
      </c>
    </row>
    <row r="123" spans="12:12" x14ac:dyDescent="0.35">
      <c r="L123" s="5">
        <f>indices[[#This Row],[Date]]</f>
        <v>44743</v>
      </c>
    </row>
    <row r="124" spans="12:12" x14ac:dyDescent="0.35">
      <c r="L124" s="5">
        <f>indices[[#This Row],[Date]]</f>
        <v>44774</v>
      </c>
    </row>
    <row r="125" spans="12:12" x14ac:dyDescent="0.35">
      <c r="L125" s="5">
        <f>indices[[#This Row],[Date]]</f>
        <v>44805</v>
      </c>
    </row>
    <row r="126" spans="12:12" x14ac:dyDescent="0.35">
      <c r="L126" s="5">
        <f>indices[[#This Row],[Date]]</f>
        <v>44835</v>
      </c>
    </row>
    <row r="127" spans="12:12" x14ac:dyDescent="0.35">
      <c r="L127" s="5">
        <f>indices[[#This Row],[Date]]</f>
        <v>44866</v>
      </c>
    </row>
    <row r="128" spans="12:12" x14ac:dyDescent="0.35">
      <c r="L128" s="5">
        <f>indices[[#This Row],[Date]]</f>
        <v>44896</v>
      </c>
    </row>
  </sheetData>
  <dataValidations count="4">
    <dataValidation type="list" allowBlank="1" showInputMessage="1" showErrorMessage="1" sqref="I2">
      <formula1>$L$2:$L$98</formula1>
    </dataValidation>
    <dataValidation type="list" allowBlank="1" showInputMessage="1" showErrorMessage="1" sqref="D18:D44">
      <formula1>$N$2:$N$13</formula1>
    </dataValidation>
    <dataValidation type="list" allowBlank="1" showInputMessage="1" showErrorMessage="1" sqref="A4">
      <formula1>$L$2:$L$98</formula1>
    </dataValidation>
    <dataValidation type="list" allowBlank="1" showInputMessage="1" showErrorMessage="1" sqref="A5:A44">
      <formula1>$L$2:$L$128</formula1>
    </dataValidation>
  </dataValidations>
  <pageMargins left="0.25" right="0.2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A7B6F1E46774DBD5C7F1DD129BFD5" ma:contentTypeVersion="4" ma:contentTypeDescription="Create a new document." ma:contentTypeScope="" ma:versionID="15bd51e93a69a96024dcb2415bd3bf46">
  <xsd:schema xmlns:xsd="http://www.w3.org/2001/XMLSchema" xmlns:xs="http://www.w3.org/2001/XMLSchema" xmlns:p="http://schemas.microsoft.com/office/2006/metadata/properties" xmlns:ns1="http://schemas.microsoft.com/sharepoint/v3" xmlns:ns2="9c16dc54-5a24-4afd-a61c-664ec7eab416" targetNamespace="http://schemas.microsoft.com/office/2006/metadata/properties" ma:root="true" ma:fieldsID="a0860fcfb153a9e8d6d1856a0bd2c86a" ns1:_="" ns2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9BD6A-16E0-4539-B482-6497F565A44F}"/>
</file>

<file path=customXml/itemProps2.xml><?xml version="1.0" encoding="utf-8"?>
<ds:datastoreItem xmlns:ds="http://schemas.openxmlformats.org/officeDocument/2006/customXml" ds:itemID="{5A05BFE0-A7A3-4BC1-9913-49148F600B7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5E6F7-B78D-49E3-9480-E4DFC03755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Indices</vt:lpstr>
      <vt:lpstr>Asphalt</vt:lpstr>
      <vt:lpstr>Fuel</vt:lpstr>
      <vt:lpstr>Asphalt!Print_Area</vt:lpstr>
      <vt:lpstr>Fuel!Print_Area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and Asphalt 2012</dc:title>
  <dc:creator>Littleton, Jeremiah  (KYTC)</dc:creator>
  <cp:lastModifiedBy>matt.looney</cp:lastModifiedBy>
  <cp:lastPrinted>2018-07-23T20:21:29Z</cp:lastPrinted>
  <dcterms:created xsi:type="dcterms:W3CDTF">2012-10-23T20:11:45Z</dcterms:created>
  <dcterms:modified xsi:type="dcterms:W3CDTF">2020-08-25T13:07:47Z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0x010100112A7B6F1E46774DBD5C7F1DD129BFD5</vt:lpwstr>
  </property>
</Properties>
</file>